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oekhouding\2016\"/>
    </mc:Choice>
  </mc:AlternateContent>
  <bookViews>
    <workbookView xWindow="120" yWindow="120" windowWidth="19320" windowHeight="12120"/>
  </bookViews>
  <sheets>
    <sheet name="Contributie 2017" sheetId="4" r:id="rId1"/>
    <sheet name="Blad1" sheetId="5" r:id="rId2"/>
    <sheet name="Blad2" sheetId="6" r:id="rId3"/>
  </sheets>
  <definedNames>
    <definedName name="_xlnm._FilterDatabase" localSheetId="0" hidden="1">'Contributie 2017'!$B$70:$C$85</definedName>
  </definedNames>
  <calcPr calcId="171027"/>
</workbook>
</file>

<file path=xl/calcChain.xml><?xml version="1.0" encoding="utf-8"?>
<calcChain xmlns="http://schemas.openxmlformats.org/spreadsheetml/2006/main">
  <c r="H40" i="4" l="1"/>
  <c r="G30" i="4"/>
  <c r="H30" i="4"/>
  <c r="I30" i="4"/>
  <c r="S30" i="4" s="1"/>
  <c r="T30" i="4" s="1"/>
  <c r="J30" i="4"/>
  <c r="K30" i="4"/>
  <c r="L30" i="4"/>
  <c r="G31" i="4"/>
  <c r="H31" i="4"/>
  <c r="I31" i="4"/>
  <c r="S31" i="4" s="1"/>
  <c r="T31" i="4" s="1"/>
  <c r="J31" i="4" s="1"/>
  <c r="G32" i="4"/>
  <c r="H32" i="4"/>
  <c r="I32" i="4"/>
  <c r="S32" i="4" s="1"/>
  <c r="T32" i="4" s="1"/>
  <c r="J32" i="4"/>
  <c r="K32" i="4"/>
  <c r="L32" i="4"/>
  <c r="M32" i="4"/>
  <c r="G33" i="4"/>
  <c r="H33" i="4"/>
  <c r="I33" i="4"/>
  <c r="S33" i="4" s="1"/>
  <c r="T33" i="4" s="1"/>
  <c r="J33" i="4"/>
  <c r="K33" i="4"/>
  <c r="L33" i="4"/>
  <c r="M33" i="4"/>
  <c r="G34" i="4"/>
  <c r="H34" i="4"/>
  <c r="I34" i="4"/>
  <c r="S34" i="4" s="1"/>
  <c r="T34" i="4" s="1"/>
  <c r="J34" i="4"/>
  <c r="K34" i="4"/>
  <c r="L34" i="4"/>
  <c r="M34" i="4"/>
  <c r="G35" i="4"/>
  <c r="H35" i="4"/>
  <c r="I35" i="4"/>
  <c r="U35" i="4" s="1"/>
  <c r="V35" i="4" s="1"/>
  <c r="J35" i="4"/>
  <c r="K35" i="4"/>
  <c r="L35" i="4"/>
  <c r="M35" i="4"/>
  <c r="G36" i="4"/>
  <c r="H36" i="4"/>
  <c r="I36" i="4"/>
  <c r="J36" i="4"/>
  <c r="K36" i="4"/>
  <c r="L36" i="4"/>
  <c r="M36" i="4"/>
  <c r="G37" i="4"/>
  <c r="H37" i="4"/>
  <c r="I37" i="4"/>
  <c r="S37" i="4" s="1"/>
  <c r="T37" i="4" s="1"/>
  <c r="J37" i="4"/>
  <c r="K37" i="4"/>
  <c r="L37" i="4"/>
  <c r="M37" i="4"/>
  <c r="G38" i="4"/>
  <c r="H38" i="4"/>
  <c r="I38" i="4"/>
  <c r="S38" i="4" s="1"/>
  <c r="T38" i="4" s="1"/>
  <c r="J38" i="4"/>
  <c r="K38" i="4"/>
  <c r="L38" i="4"/>
  <c r="M38" i="4"/>
  <c r="G39" i="4"/>
  <c r="H39" i="4"/>
  <c r="I39" i="4"/>
  <c r="U39" i="4" s="1"/>
  <c r="V39" i="4" s="1"/>
  <c r="J39" i="4"/>
  <c r="K39" i="4"/>
  <c r="L39" i="4"/>
  <c r="M39" i="4"/>
  <c r="G40" i="4"/>
  <c r="I40" i="4"/>
  <c r="S40" i="4" s="1"/>
  <c r="T40" i="4" s="1"/>
  <c r="J40" i="4"/>
  <c r="K40" i="4"/>
  <c r="L40" i="4"/>
  <c r="M40" i="4"/>
  <c r="G41" i="4"/>
  <c r="H41" i="4"/>
  <c r="I41" i="4"/>
  <c r="U41" i="4" s="1"/>
  <c r="V41" i="4" s="1"/>
  <c r="J41" i="4"/>
  <c r="K41" i="4"/>
  <c r="L41" i="4"/>
  <c r="M41" i="4"/>
  <c r="G42" i="4"/>
  <c r="H42" i="4"/>
  <c r="I42" i="4"/>
  <c r="S42" i="4" s="1"/>
  <c r="T42" i="4" s="1"/>
  <c r="J42" i="4"/>
  <c r="K42" i="4"/>
  <c r="L42" i="4"/>
  <c r="M42" i="4"/>
  <c r="G43" i="4"/>
  <c r="H43" i="4"/>
  <c r="I43" i="4"/>
  <c r="U43" i="4" s="1"/>
  <c r="V43" i="4" s="1"/>
  <c r="J43" i="4"/>
  <c r="K43" i="4"/>
  <c r="L43" i="4"/>
  <c r="M43" i="4"/>
  <c r="G44" i="4"/>
  <c r="H44" i="4"/>
  <c r="I44" i="4"/>
  <c r="U44" i="4" s="1"/>
  <c r="V44" i="4" s="1"/>
  <c r="J44" i="4"/>
  <c r="K44" i="4"/>
  <c r="L44" i="4"/>
  <c r="M44" i="4"/>
  <c r="G45" i="4"/>
  <c r="H45" i="4"/>
  <c r="I45" i="4"/>
  <c r="S45" i="4" s="1"/>
  <c r="T45" i="4" s="1"/>
  <c r="J45" i="4"/>
  <c r="K45" i="4"/>
  <c r="L45" i="4"/>
  <c r="M45" i="4"/>
  <c r="G46" i="4"/>
  <c r="H46" i="4"/>
  <c r="I46" i="4"/>
  <c r="S46" i="4" s="1"/>
  <c r="T46" i="4" s="1"/>
  <c r="J46" i="4"/>
  <c r="K46" i="4"/>
  <c r="L46" i="4"/>
  <c r="M46" i="4"/>
  <c r="G47" i="4"/>
  <c r="H47" i="4"/>
  <c r="I47" i="4"/>
  <c r="U47" i="4" s="1"/>
  <c r="V47" i="4" s="1"/>
  <c r="J47" i="4"/>
  <c r="K47" i="4"/>
  <c r="L47" i="4"/>
  <c r="M47" i="4"/>
  <c r="G48" i="4"/>
  <c r="H48" i="4"/>
  <c r="I48" i="4"/>
  <c r="S48" i="4" s="1"/>
  <c r="T48" i="4" s="1"/>
  <c r="J48" i="4"/>
  <c r="K48" i="4"/>
  <c r="L48" i="4"/>
  <c r="M48" i="4"/>
  <c r="G49" i="4"/>
  <c r="H49" i="4"/>
  <c r="I49" i="4"/>
  <c r="U49" i="4" s="1"/>
  <c r="V49" i="4" s="1"/>
  <c r="J49" i="4"/>
  <c r="K49" i="4"/>
  <c r="L49" i="4"/>
  <c r="M49" i="4"/>
  <c r="G50" i="4"/>
  <c r="H50" i="4"/>
  <c r="I50" i="4"/>
  <c r="S50" i="4" s="1"/>
  <c r="T50" i="4" s="1"/>
  <c r="J50" i="4"/>
  <c r="K50" i="4"/>
  <c r="L50" i="4"/>
  <c r="M50" i="4"/>
  <c r="G51" i="4"/>
  <c r="H51" i="4"/>
  <c r="I51" i="4"/>
  <c r="U51" i="4" s="1"/>
  <c r="V51" i="4" s="1"/>
  <c r="J51" i="4"/>
  <c r="K51" i="4"/>
  <c r="L51" i="4"/>
  <c r="M51" i="4"/>
  <c r="G52" i="4"/>
  <c r="H52" i="4"/>
  <c r="I52" i="4"/>
  <c r="S52" i="4" s="1"/>
  <c r="T52" i="4" s="1"/>
  <c r="J52" i="4"/>
  <c r="K52" i="4"/>
  <c r="L52" i="4"/>
  <c r="M52" i="4"/>
  <c r="G53" i="4"/>
  <c r="H53" i="4"/>
  <c r="I53" i="4"/>
  <c r="S53" i="4" s="1"/>
  <c r="T53" i="4" s="1"/>
  <c r="J53" i="4"/>
  <c r="K53" i="4"/>
  <c r="L53" i="4"/>
  <c r="M53" i="4"/>
  <c r="U50" i="4"/>
  <c r="V50" i="4" s="1"/>
  <c r="U46" i="4"/>
  <c r="V46" i="4" s="1"/>
  <c r="U42" i="4"/>
  <c r="V42" i="4" s="1"/>
  <c r="S36" i="4"/>
  <c r="T36" i="4" s="1"/>
  <c r="U36" i="4"/>
  <c r="V36" i="4" s="1"/>
  <c r="W36" i="4"/>
  <c r="X36" i="4" s="1"/>
  <c r="W34" i="4"/>
  <c r="X34" i="4" s="1"/>
  <c r="W33" i="4"/>
  <c r="X33" i="4" s="1"/>
  <c r="G29" i="4"/>
  <c r="I29" i="4" s="1"/>
  <c r="U29" i="4" s="1"/>
  <c r="V29" i="4" s="1"/>
  <c r="K29" i="4" s="1"/>
  <c r="H29" i="4"/>
  <c r="S23" i="4"/>
  <c r="S43" i="4"/>
  <c r="T43" i="4" s="1"/>
  <c r="S51" i="4"/>
  <c r="T51" i="4" s="1"/>
  <c r="W53" i="4"/>
  <c r="X53" i="4" s="1"/>
  <c r="W30" i="4"/>
  <c r="X30" i="4" s="1"/>
  <c r="W31" i="4"/>
  <c r="X31" i="4" s="1"/>
  <c r="L31" i="4" s="1"/>
  <c r="M30" i="4"/>
  <c r="W38" i="4" l="1"/>
  <c r="X38" i="4" s="1"/>
  <c r="U34" i="4"/>
  <c r="V34" i="4" s="1"/>
  <c r="S44" i="4"/>
  <c r="T44" i="4" s="1"/>
  <c r="U38" i="4"/>
  <c r="V38" i="4" s="1"/>
  <c r="Y38" i="4" s="1"/>
  <c r="Z38" i="4" s="1"/>
  <c r="AA38" i="4" s="1"/>
  <c r="S49" i="4"/>
  <c r="T49" i="4" s="1"/>
  <c r="U45" i="4"/>
  <c r="V45" i="4" s="1"/>
  <c r="W49" i="4"/>
  <c r="X49" i="4" s="1"/>
  <c r="Y49" i="4" s="1"/>
  <c r="Z49" i="4" s="1"/>
  <c r="AA49" i="4" s="1"/>
  <c r="W42" i="4"/>
  <c r="X42" i="4" s="1"/>
  <c r="Y42" i="4" s="1"/>
  <c r="Z42" i="4" s="1"/>
  <c r="AA42" i="4" s="1"/>
  <c r="W44" i="4"/>
  <c r="X44" i="4" s="1"/>
  <c r="U48" i="4"/>
  <c r="V48" i="4" s="1"/>
  <c r="Y34" i="4"/>
  <c r="Z34" i="4" s="1"/>
  <c r="AA34" i="4" s="1"/>
  <c r="W50" i="4"/>
  <c r="X50" i="4" s="1"/>
  <c r="S29" i="4"/>
  <c r="T29" i="4" s="1"/>
  <c r="J29" i="4" s="1"/>
  <c r="U30" i="4"/>
  <c r="V30" i="4" s="1"/>
  <c r="S47" i="4"/>
  <c r="T47" i="4" s="1"/>
  <c r="W47" i="4"/>
  <c r="X47" i="4" s="1"/>
  <c r="S35" i="4"/>
  <c r="T35" i="4" s="1"/>
  <c r="S41" i="4"/>
  <c r="T41" i="4" s="1"/>
  <c r="W45" i="4"/>
  <c r="X45" i="4" s="1"/>
  <c r="Y45" i="4" s="1"/>
  <c r="Z45" i="4" s="1"/>
  <c r="AA45" i="4" s="1"/>
  <c r="W48" i="4"/>
  <c r="X48" i="4" s="1"/>
  <c r="Y48" i="4" s="1"/>
  <c r="Z48" i="4" s="1"/>
  <c r="AA48" i="4" s="1"/>
  <c r="Y36" i="4"/>
  <c r="Z36" i="4" s="1"/>
  <c r="AA36" i="4" s="1"/>
  <c r="W52" i="4"/>
  <c r="X52" i="4" s="1"/>
  <c r="W29" i="4"/>
  <c r="X29" i="4" s="1"/>
  <c r="U52" i="4"/>
  <c r="V52" i="4" s="1"/>
  <c r="U53" i="4"/>
  <c r="V53" i="4" s="1"/>
  <c r="Y53" i="4" s="1"/>
  <c r="Z53" i="4" s="1"/>
  <c r="AA53" i="4" s="1"/>
  <c r="W51" i="4"/>
  <c r="X51" i="4" s="1"/>
  <c r="Y51" i="4" s="1"/>
  <c r="Z51" i="4" s="1"/>
  <c r="AA51" i="4" s="1"/>
  <c r="W43" i="4"/>
  <c r="X43" i="4" s="1"/>
  <c r="Y43" i="4" s="1"/>
  <c r="Z43" i="4" s="1"/>
  <c r="AA43" i="4" s="1"/>
  <c r="W35" i="4"/>
  <c r="X35" i="4" s="1"/>
  <c r="U33" i="4"/>
  <c r="V33" i="4" s="1"/>
  <c r="Y33" i="4" s="1"/>
  <c r="Z33" i="4" s="1"/>
  <c r="AA33" i="4" s="1"/>
  <c r="W41" i="4"/>
  <c r="X41" i="4" s="1"/>
  <c r="Y41" i="4" s="1"/>
  <c r="Z41" i="4" s="1"/>
  <c r="AA41" i="4" s="1"/>
  <c r="W32" i="4"/>
  <c r="X32" i="4" s="1"/>
  <c r="Y30" i="4"/>
  <c r="Z30" i="4" s="1"/>
  <c r="AA30" i="4" s="1"/>
  <c r="Y50" i="4"/>
  <c r="Z50" i="4" s="1"/>
  <c r="AA50" i="4" s="1"/>
  <c r="W46" i="4"/>
  <c r="X46" i="4" s="1"/>
  <c r="Y46" i="4" s="1"/>
  <c r="Z46" i="4" s="1"/>
  <c r="AA46" i="4" s="1"/>
  <c r="U31" i="4"/>
  <c r="V31" i="4" s="1"/>
  <c r="S39" i="4"/>
  <c r="T39" i="4" s="1"/>
  <c r="W39" i="4"/>
  <c r="X39" i="4" s="1"/>
  <c r="W37" i="4"/>
  <c r="X37" i="4" s="1"/>
  <c r="U37" i="4"/>
  <c r="V37" i="4" s="1"/>
  <c r="W40" i="4"/>
  <c r="X40" i="4" s="1"/>
  <c r="U40" i="4"/>
  <c r="V40" i="4" s="1"/>
  <c r="U32" i="4"/>
  <c r="V32" i="4" s="1"/>
  <c r="Y44" i="4" l="1"/>
  <c r="Z44" i="4" s="1"/>
  <c r="AA44" i="4" s="1"/>
  <c r="Y31" i="4"/>
  <c r="Z31" i="4" s="1"/>
  <c r="AA31" i="4" s="1"/>
  <c r="M31" i="4" s="1"/>
  <c r="K31" i="4"/>
  <c r="Y29" i="4"/>
  <c r="Z29" i="4" s="1"/>
  <c r="AA29" i="4" s="1"/>
  <c r="M29" i="4" s="1"/>
  <c r="L29" i="4"/>
  <c r="Y32" i="4"/>
  <c r="Z32" i="4" s="1"/>
  <c r="AA32" i="4" s="1"/>
  <c r="Y39" i="4"/>
  <c r="Z39" i="4" s="1"/>
  <c r="AA39" i="4" s="1"/>
  <c r="Y35" i="4"/>
  <c r="Z35" i="4" s="1"/>
  <c r="AA35" i="4" s="1"/>
  <c r="Y47" i="4"/>
  <c r="Z47" i="4" s="1"/>
  <c r="AA47" i="4" s="1"/>
  <c r="Y52" i="4"/>
  <c r="Z52" i="4" s="1"/>
  <c r="AA52" i="4" s="1"/>
  <c r="Y40" i="4"/>
  <c r="Z40" i="4" s="1"/>
  <c r="AA40" i="4" s="1"/>
  <c r="Y37" i="4"/>
  <c r="Z37" i="4" s="1"/>
  <c r="AA37" i="4" s="1"/>
  <c r="M55" i="4" l="1"/>
  <c r="C105" i="4" s="1"/>
  <c r="F59" i="4" s="1"/>
</calcChain>
</file>

<file path=xl/sharedStrings.xml><?xml version="1.0" encoding="utf-8"?>
<sst xmlns="http://schemas.openxmlformats.org/spreadsheetml/2006/main" count="71" uniqueCount="67">
  <si>
    <t>Factor</t>
  </si>
  <si>
    <t>Algemene vrachtvaart</t>
  </si>
  <si>
    <t>Droge bulk</t>
  </si>
  <si>
    <t>Containerschip, lijndienst</t>
  </si>
  <si>
    <t>Vrachtferry</t>
  </si>
  <si>
    <t>Guardship</t>
  </si>
  <si>
    <t>Koel/vriesschip</t>
  </si>
  <si>
    <t>Offshore booreiland, -schip</t>
  </si>
  <si>
    <t>Offshore semi-sub, supply etc.</t>
  </si>
  <si>
    <t>Onderzoeksschip</t>
  </si>
  <si>
    <t>Passagiersschip, -ferry</t>
  </si>
  <si>
    <t>Tanker</t>
  </si>
  <si>
    <t>Havensleepboot</t>
  </si>
  <si>
    <t>Zeesleepboot</t>
  </si>
  <si>
    <t>Werkschip</t>
  </si>
  <si>
    <t>Zware-lading</t>
  </si>
  <si>
    <t>Totaal</t>
  </si>
  <si>
    <t>Kolom1</t>
  </si>
  <si>
    <t>Kolom2</t>
  </si>
  <si>
    <t>Schip</t>
  </si>
  <si>
    <t>Scheepsnaam</t>
  </si>
  <si>
    <t>DWT</t>
  </si>
  <si>
    <t>Tabel scheepstypen</t>
  </si>
  <si>
    <t>Contributieton</t>
  </si>
  <si>
    <t>Schijf 1</t>
  </si>
  <si>
    <t>Schijf 2</t>
  </si>
  <si>
    <t>Schijf 3</t>
  </si>
  <si>
    <t>Vlag</t>
  </si>
  <si>
    <t>Tabel Vlaggen</t>
  </si>
  <si>
    <t>Buitenlandse vlag</t>
  </si>
  <si>
    <t>Nederlandse vlag</t>
  </si>
  <si>
    <t>Scheepstype</t>
  </si>
  <si>
    <t>Schijf 1 tonnen</t>
  </si>
  <si>
    <t>Schijf 1 bedrag</t>
  </si>
  <si>
    <t>Tarieven</t>
  </si>
  <si>
    <t>Schaal 1</t>
  </si>
  <si>
    <t>Schaal 2</t>
  </si>
  <si>
    <t>Schaal 3</t>
  </si>
  <si>
    <t>Schaal 1 minimum</t>
  </si>
  <si>
    <t>Schaal 1 maximum</t>
  </si>
  <si>
    <t>Maximum per schip</t>
  </si>
  <si>
    <t>Schijf 2 tonnen</t>
  </si>
  <si>
    <t>Schijf 2 bedrag</t>
  </si>
  <si>
    <t>Schijf 3 tonnen</t>
  </si>
  <si>
    <t>Schijf 3 bedrag</t>
  </si>
  <si>
    <t>Scheepsfactor</t>
  </si>
  <si>
    <t>Vlagfactor</t>
  </si>
  <si>
    <t>Totaal gemaximeerd</t>
  </si>
  <si>
    <t>Maximum per lid</t>
  </si>
  <si>
    <t>Lid (vul uw scheepsgegevens in)</t>
  </si>
  <si>
    <t>Geassocieerd lid met minder dan 3 medewerkers</t>
  </si>
  <si>
    <t>Type lidmaatschap:</t>
  </si>
  <si>
    <t>Scheepsgegevens</t>
  </si>
  <si>
    <t>Lid</t>
  </si>
  <si>
    <t>Tarief</t>
  </si>
  <si>
    <t>Lidtype</t>
  </si>
  <si>
    <t>Totaal voor alle schepen:</t>
  </si>
  <si>
    <t xml:space="preserve">Dit document is met zorgvuldigheid samengesteld, er kunnen echter geen rechten aan worden ontleend. </t>
  </si>
  <si>
    <t>Totaal gemaximeerd en vlagcorrectie</t>
  </si>
  <si>
    <t>Geassocieerd lid met 3 tot 10 medewerkers</t>
  </si>
  <si>
    <t>Geassocieerd lid met 10 tot 50 medewerkers</t>
  </si>
  <si>
    <t>Geassocieerd lid met meer dan 250 medewerkers</t>
  </si>
  <si>
    <t>Geassocieerd lid met 50 tot 250 medewerkers</t>
  </si>
  <si>
    <t>Contributieberekening 2017</t>
  </si>
  <si>
    <t>Met dit formulier kunt u uw KVNR-contributie voor 2017 berekenen.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contributie voor geassocieerde leden is afhankelijk van het aantal medewerkers die maritiem gerelateerde werkzaamheden uitvoeren en bedraagt:    
- €   1.150 voor organisaties met minder dan 3 medewerkers,
- €   2.300 voor organisaties met 3 tot 10 medewerkers,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€   5.000 voor organisaties met 10 tot 50 medewerkers,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€   7.500 voor organisaties met 50 tot 250 medewerkers,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€ 10.000 voor organisaties met meer dan 250 medewerkers.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contributie van leden wordt berekend op basis van het aantal, het type, de grootte en de vlag van de schepen onder beheer of eigendom. Daarbij worden drie schijven gehanteerd: 
- Schijf 1 (0-10.000 contributieton): € 0,60 per contributieton, met een minimum van € 410 en een maximum van € 2.550
- Schijf 2 (10.000 - 20.000 contributieton): € 0,51 per contributieton
- Schijf 3 (&gt;20.000 contributieton): € 0,46 per contributieton.
Voor schepen onder buitenlandse vlag geldt een korting van 50%. De bijdrage per schip is gemaximeerd op € 8.570 de bijdrage per lid is gemaximeerd op € 173.500</t>
  </si>
  <si>
    <t>Vul de blauwe cellen in om uw contributie 2017 te berekenen.</t>
  </si>
  <si>
    <t>De bijdrage voor uw organisatie exclusief BTW bedraagt voor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</si>
</sst>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_-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64" fontId="0" fillId="0" borderId="0" xfId="0" applyNumberFormat="1"/>
    <xf numFmtId="0" fontId="0" fillId="2" borderId="0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164" fontId="6" fillId="2" borderId="0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Border="1"/>
    <xf numFmtId="0" fontId="0" fillId="2" borderId="2" xfId="0" applyFill="1" applyBorder="1"/>
    <xf numFmtId="0" fontId="7" fillId="2" borderId="3" xfId="0" applyFont="1" applyFill="1" applyBorder="1" applyAlignment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0" xfId="0" applyFill="1"/>
    <xf numFmtId="164" fontId="2" fillId="2" borderId="0" xfId="0" applyNumberFormat="1" applyFont="1" applyFill="1" applyBorder="1"/>
    <xf numFmtId="0" fontId="8" fillId="2" borderId="0" xfId="0" applyFont="1" applyFill="1" applyBorder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10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</cellXfs>
  <cellStyles count="1">
    <cellStyle name="Standa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>
          <bgColor indexed="9"/>
        </patternFill>
      </fill>
      <border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8"/>
      </font>
      <fill>
        <patternFill>
          <bgColor indexed="44"/>
        </patternFill>
      </fill>
      <border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124659</xdr:rowOff>
    </xdr:from>
    <xdr:to>
      <xdr:col>3</xdr:col>
      <xdr:colOff>171450</xdr:colOff>
      <xdr:row>7</xdr:row>
      <xdr:rowOff>142875</xdr:rowOff>
    </xdr:to>
    <xdr:pic>
      <xdr:nvPicPr>
        <xdr:cNvPr id="3" name="Afbeelding 2" descr="logo-KVNR-eps-fi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6" y="124659"/>
          <a:ext cx="2295524" cy="13612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Lijst1" displayName="Lijst1" ref="B70:C85" totalsRowShown="0" headerRowDxfId="2">
  <autoFilter ref="B70:C85"/>
  <tableColumns count="2">
    <tableColumn id="1" name="Kolom1" dataDxfId="1"/>
    <tableColumn id="2" name="Kolom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abSelected="1" zoomScaleNormal="100" workbookViewId="0">
      <selection activeCell="C118" sqref="C118"/>
    </sheetView>
  </sheetViews>
  <sheetFormatPr defaultRowHeight="12.75" x14ac:dyDescent="0.2"/>
  <cols>
    <col min="2" max="2" width="15.42578125" customWidth="1"/>
    <col min="3" max="3" width="20" customWidth="1"/>
    <col min="4" max="4" width="29.7109375" customWidth="1"/>
    <col min="5" max="5" width="8.85546875" customWidth="1"/>
    <col min="6" max="6" width="17.140625" customWidth="1"/>
    <col min="7" max="7" width="13.7109375" customWidth="1"/>
    <col min="8" max="8" width="10.140625" customWidth="1"/>
    <col min="9" max="9" width="14.28515625" customWidth="1"/>
    <col min="10" max="13" width="13.7109375" customWidth="1"/>
    <col min="19" max="19" width="20.7109375" hidden="1" customWidth="1"/>
    <col min="20" max="20" width="16" hidden="1" customWidth="1"/>
    <col min="21" max="23" width="13.42578125" hidden="1" customWidth="1"/>
    <col min="24" max="25" width="18.7109375" hidden="1" customWidth="1"/>
    <col min="26" max="26" width="18" hidden="1" customWidth="1"/>
    <col min="27" max="27" width="31.85546875" hidden="1" customWidth="1"/>
  </cols>
  <sheetData>
    <row r="1" spans="1:14" ht="21" thickTop="1" x14ac:dyDescent="0.3">
      <c r="A1" s="18"/>
      <c r="B1" s="20"/>
      <c r="C1" s="19"/>
      <c r="D1" s="20"/>
      <c r="E1" s="21"/>
      <c r="F1" s="20"/>
      <c r="G1" s="20"/>
      <c r="H1" s="20"/>
      <c r="I1" s="20"/>
      <c r="J1" s="20"/>
      <c r="K1" s="20"/>
      <c r="L1" s="20"/>
      <c r="M1" s="20"/>
      <c r="N1" s="27"/>
    </row>
    <row r="2" spans="1:14" x14ac:dyDescent="0.2">
      <c r="A2" s="2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8"/>
    </row>
    <row r="3" spans="1:14" ht="21" customHeight="1" x14ac:dyDescent="0.3">
      <c r="A3" s="22"/>
      <c r="B3" s="8"/>
      <c r="C3" s="8"/>
      <c r="D3" s="43" t="s">
        <v>63</v>
      </c>
      <c r="E3" s="43"/>
      <c r="F3" s="43"/>
      <c r="G3" s="43"/>
      <c r="H3" s="43"/>
      <c r="I3" s="43"/>
      <c r="J3" s="43"/>
      <c r="K3" s="43"/>
      <c r="L3" s="43"/>
      <c r="M3" s="43"/>
      <c r="N3" s="28"/>
    </row>
    <row r="4" spans="1:14" x14ac:dyDescent="0.2">
      <c r="A4" s="2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8"/>
    </row>
    <row r="5" spans="1:14" x14ac:dyDescent="0.2">
      <c r="A5" s="22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8"/>
    </row>
    <row r="6" spans="1:14" x14ac:dyDescent="0.2">
      <c r="A6" s="2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28"/>
    </row>
    <row r="7" spans="1:14" x14ac:dyDescent="0.2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8"/>
    </row>
    <row r="8" spans="1:14" x14ac:dyDescent="0.2">
      <c r="A8" s="22"/>
      <c r="B8" s="3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8"/>
    </row>
    <row r="9" spans="1:14" x14ac:dyDescent="0.2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8"/>
    </row>
    <row r="10" spans="1:14" ht="12.75" customHeight="1" x14ac:dyDescent="0.2">
      <c r="A10" s="22"/>
      <c r="B10" s="44" t="s">
        <v>64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8"/>
    </row>
    <row r="11" spans="1:14" x14ac:dyDescent="0.2">
      <c r="A11" s="2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</row>
    <row r="12" spans="1:14" x14ac:dyDescent="0.2">
      <c r="A12" s="2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8"/>
    </row>
    <row r="13" spans="1:14" x14ac:dyDescent="0.2">
      <c r="A13" s="2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8"/>
    </row>
    <row r="14" spans="1:14" x14ac:dyDescent="0.2">
      <c r="A14" s="2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8"/>
    </row>
    <row r="15" spans="1:14" x14ac:dyDescent="0.2">
      <c r="A15" s="2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8"/>
    </row>
    <row r="16" spans="1:14" x14ac:dyDescent="0.2">
      <c r="A16" s="2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8"/>
    </row>
    <row r="17" spans="1:27" x14ac:dyDescent="0.2">
      <c r="A17" s="2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8"/>
    </row>
    <row r="18" spans="1:27" ht="66" customHeight="1" x14ac:dyDescent="0.2">
      <c r="A18" s="2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8"/>
    </row>
    <row r="19" spans="1:27" x14ac:dyDescent="0.2">
      <c r="A19" s="22"/>
      <c r="B19" s="34" t="s">
        <v>65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8"/>
    </row>
    <row r="20" spans="1:27" x14ac:dyDescent="0.2">
      <c r="A20" s="2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8"/>
    </row>
    <row r="21" spans="1:27" x14ac:dyDescent="0.2">
      <c r="A21" s="22"/>
      <c r="B21" s="35" t="s">
        <v>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8"/>
      <c r="S21" t="s">
        <v>55</v>
      </c>
    </row>
    <row r="22" spans="1:27" x14ac:dyDescent="0.2">
      <c r="A22" s="22"/>
      <c r="B22" s="3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8"/>
    </row>
    <row r="23" spans="1:27" x14ac:dyDescent="0.2">
      <c r="A23" s="22"/>
      <c r="B23" s="41" t="s">
        <v>49</v>
      </c>
      <c r="C23" s="42"/>
      <c r="D23" s="42"/>
      <c r="E23" s="8"/>
      <c r="F23" s="8"/>
      <c r="G23" s="8"/>
      <c r="H23" s="8"/>
      <c r="I23" s="8"/>
      <c r="J23" s="8"/>
      <c r="K23" s="8"/>
      <c r="L23" s="8"/>
      <c r="M23" s="8"/>
      <c r="N23" s="28"/>
      <c r="S23">
        <f>VLOOKUP(B23,B105:D110,3,FALSE)</f>
        <v>1</v>
      </c>
    </row>
    <row r="24" spans="1:27" x14ac:dyDescent="0.2">
      <c r="A24" s="2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8"/>
    </row>
    <row r="25" spans="1:27" x14ac:dyDescent="0.2">
      <c r="A25" s="22"/>
      <c r="B25" s="37" t="s">
        <v>52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8"/>
    </row>
    <row r="26" spans="1:27" x14ac:dyDescent="0.2">
      <c r="A26" s="22"/>
      <c r="B26" s="8"/>
      <c r="C26" s="34"/>
      <c r="D26" s="8"/>
      <c r="E26" s="8"/>
      <c r="F26" s="8"/>
      <c r="G26" s="8"/>
      <c r="H26" s="8"/>
      <c r="I26" s="8"/>
      <c r="J26" s="8"/>
      <c r="K26" s="8"/>
      <c r="L26" s="8"/>
      <c r="M26" s="8"/>
      <c r="N26" s="28"/>
    </row>
    <row r="27" spans="1:27" x14ac:dyDescent="0.2">
      <c r="A27" s="22"/>
      <c r="B27" s="9" t="s">
        <v>19</v>
      </c>
      <c r="C27" s="9" t="s">
        <v>20</v>
      </c>
      <c r="D27" s="10" t="s">
        <v>31</v>
      </c>
      <c r="E27" s="15" t="s">
        <v>21</v>
      </c>
      <c r="F27" s="10" t="s">
        <v>27</v>
      </c>
      <c r="G27" s="14" t="s">
        <v>45</v>
      </c>
      <c r="H27" s="14" t="s">
        <v>46</v>
      </c>
      <c r="I27" s="14" t="s">
        <v>23</v>
      </c>
      <c r="J27" s="14" t="s">
        <v>24</v>
      </c>
      <c r="K27" s="14" t="s">
        <v>25</v>
      </c>
      <c r="L27" s="14" t="s">
        <v>26</v>
      </c>
      <c r="M27" s="14" t="s">
        <v>16</v>
      </c>
      <c r="N27" s="28"/>
      <c r="S27" t="s">
        <v>32</v>
      </c>
      <c r="T27" t="s">
        <v>33</v>
      </c>
      <c r="U27" t="s">
        <v>41</v>
      </c>
      <c r="V27" t="s">
        <v>42</v>
      </c>
      <c r="W27" t="s">
        <v>43</v>
      </c>
      <c r="X27" t="s">
        <v>44</v>
      </c>
      <c r="Y27" t="s">
        <v>16</v>
      </c>
      <c r="Z27" t="s">
        <v>47</v>
      </c>
      <c r="AA27" t="s">
        <v>58</v>
      </c>
    </row>
    <row r="28" spans="1:27" x14ac:dyDescent="0.2">
      <c r="A28" s="22"/>
      <c r="B28" s="8"/>
      <c r="C28" s="8"/>
      <c r="D28" s="8"/>
      <c r="E28" s="8"/>
      <c r="F28" s="8"/>
      <c r="G28" s="23"/>
      <c r="H28" s="23"/>
      <c r="I28" s="8"/>
      <c r="J28" s="8"/>
      <c r="K28" s="8"/>
      <c r="L28" s="8"/>
      <c r="M28" s="8"/>
      <c r="N28" s="28"/>
    </row>
    <row r="29" spans="1:27" x14ac:dyDescent="0.2">
      <c r="A29" s="22"/>
      <c r="B29" s="36">
        <v>1</v>
      </c>
      <c r="C29" s="33"/>
      <c r="D29" s="33"/>
      <c r="E29" s="33"/>
      <c r="F29" s="33"/>
      <c r="G29" s="11" t="str">
        <f>IF($E29&lt;&gt;"",VLOOKUP(D29,B$71:C$85,2,FALSE),"")</f>
        <v/>
      </c>
      <c r="H29" s="11" t="str">
        <f>IF($F29&lt;&gt;"",VLOOKUP(F29,B$89:C$90,2,FALSE),"")</f>
        <v/>
      </c>
      <c r="I29" s="11" t="str">
        <f>IF((AND(E29&lt;&gt;"",F29&lt;&gt;"")),E29*G29,"")</f>
        <v/>
      </c>
      <c r="J29" s="12" t="str">
        <f>IF((AND(E29&lt;&gt;"",F29&lt;&gt;"")),T29,"")</f>
        <v/>
      </c>
      <c r="K29" s="12" t="str">
        <f>IF((AND(E29&lt;&gt;"",F29&lt;&gt;"")),V29,"")</f>
        <v/>
      </c>
      <c r="L29" s="12" t="str">
        <f>IF((AND(E29&lt;&gt;"",F29&lt;&gt;"")),X29,"")</f>
        <v/>
      </c>
      <c r="M29" s="12" t="str">
        <f>IF((AND(E29&lt;&gt;"",F29&lt;&gt;"")),AA29,"")</f>
        <v/>
      </c>
      <c r="N29" s="28"/>
      <c r="S29" s="5">
        <f>IF((I29&gt;10000),10000,I29)</f>
        <v>10000</v>
      </c>
      <c r="T29" s="7">
        <f>IF((S29*$C$94&gt;=$C$98),$C$98,(IF((S29*$C$94&lt;=$C$97),$C$97,S29*$C$94)))</f>
        <v>2550</v>
      </c>
      <c r="U29">
        <f>IF((I29&gt;20000),10000,(IF(I29&lt;10000,0,I29-10000)))</f>
        <v>10000</v>
      </c>
      <c r="V29" s="7">
        <f>U29*$C$95</f>
        <v>5100</v>
      </c>
      <c r="W29" t="e">
        <f>IF(I29&gt;20000,(I29-20000),0)</f>
        <v>#VALUE!</v>
      </c>
      <c r="X29" s="7" t="e">
        <f>W29*C$96</f>
        <v>#VALUE!</v>
      </c>
      <c r="Y29" s="7" t="e">
        <f>(T29+V29+X29)</f>
        <v>#VALUE!</v>
      </c>
      <c r="Z29" t="e">
        <f>IF((Y29&gt;C$99),C$99,Y29)</f>
        <v>#VALUE!</v>
      </c>
      <c r="AA29" t="e">
        <f>Z29*H29</f>
        <v>#VALUE!</v>
      </c>
    </row>
    <row r="30" spans="1:27" x14ac:dyDescent="0.2">
      <c r="A30" s="22"/>
      <c r="B30" s="36">
        <v>2</v>
      </c>
      <c r="C30" s="38"/>
      <c r="D30" s="33"/>
      <c r="E30" s="33"/>
      <c r="F30" s="33"/>
      <c r="G30" s="11" t="str">
        <f t="shared" ref="G30:G53" si="0">IF($E30&lt;&gt;"",VLOOKUP(D30,B$71:C$85,2,FALSE),"")</f>
        <v/>
      </c>
      <c r="H30" s="11" t="str">
        <f t="shared" ref="H30:H53" si="1">IF($F30&lt;&gt;"",VLOOKUP(F30,B$89:C$90,2,FALSE),"")</f>
        <v/>
      </c>
      <c r="I30" s="11" t="str">
        <f t="shared" ref="I30:I53" si="2">IF((AND(E30&lt;&gt;"",F30&lt;&gt;"")),E30*G30,"")</f>
        <v/>
      </c>
      <c r="J30" s="12" t="str">
        <f t="shared" ref="J30:J53" si="3">IF((AND(E30&lt;&gt;"",F30&lt;&gt;"")),T30,"")</f>
        <v/>
      </c>
      <c r="K30" s="12" t="str">
        <f t="shared" ref="K30:K53" si="4">IF((AND(E30&lt;&gt;"",F30&lt;&gt;"")),V30,"")</f>
        <v/>
      </c>
      <c r="L30" s="12" t="str">
        <f t="shared" ref="L30:L53" si="5">IF((AND(E30&lt;&gt;"",F30&lt;&gt;"")),X30,"")</f>
        <v/>
      </c>
      <c r="M30" s="12" t="str">
        <f t="shared" ref="M30:M53" si="6">IF((AND(E30&lt;&gt;"",F30&lt;&gt;"")),AA30,"")</f>
        <v/>
      </c>
      <c r="N30" s="28"/>
      <c r="S30" s="5">
        <f t="shared" ref="S30:S53" si="7">IF((I30&gt;10000),10000,I30)</f>
        <v>10000</v>
      </c>
      <c r="T30" s="7">
        <f t="shared" ref="T30:T53" si="8">IF((S30*$C$94&gt;=$C$98),$C$98,(IF((S30*$C$94&lt;=$C$97),$C$97,S30*$C$94)))</f>
        <v>2550</v>
      </c>
      <c r="U30">
        <f t="shared" ref="U30:U53" si="9">IF((I30&gt;20000),10000,(IF(I30&lt;10000,0,I30-10000)))</f>
        <v>10000</v>
      </c>
      <c r="V30" s="7">
        <f t="shared" ref="V30:V53" si="10">U30*$C$95</f>
        <v>5100</v>
      </c>
      <c r="W30" t="e">
        <f t="shared" ref="W30:W53" si="11">IF(I30&gt;20000,(I30-20000),0)</f>
        <v>#VALUE!</v>
      </c>
      <c r="X30" s="7" t="e">
        <f t="shared" ref="X30:X53" si="12">W30*C$96</f>
        <v>#VALUE!</v>
      </c>
      <c r="Y30" s="7" t="e">
        <f t="shared" ref="Y30:Y53" si="13">(T30+V30+X30)</f>
        <v>#VALUE!</v>
      </c>
      <c r="Z30" t="e">
        <f t="shared" ref="Z30:Z53" si="14">IF((Y30&gt;C$99),C$99,Y30)</f>
        <v>#VALUE!</v>
      </c>
      <c r="AA30" t="e">
        <f t="shared" ref="AA30:AA53" si="15">Z30*H30</f>
        <v>#VALUE!</v>
      </c>
    </row>
    <row r="31" spans="1:27" x14ac:dyDescent="0.2">
      <c r="A31" s="22"/>
      <c r="B31" s="36">
        <v>3</v>
      </c>
      <c r="C31" s="38"/>
      <c r="D31" s="33"/>
      <c r="E31" s="33"/>
      <c r="F31" s="33"/>
      <c r="G31" s="11" t="str">
        <f t="shared" si="0"/>
        <v/>
      </c>
      <c r="H31" s="11" t="str">
        <f t="shared" si="1"/>
        <v/>
      </c>
      <c r="I31" s="11" t="str">
        <f t="shared" si="2"/>
        <v/>
      </c>
      <c r="J31" s="12" t="str">
        <f t="shared" si="3"/>
        <v/>
      </c>
      <c r="K31" s="12" t="str">
        <f t="shared" si="4"/>
        <v/>
      </c>
      <c r="L31" s="12" t="str">
        <f t="shared" si="5"/>
        <v/>
      </c>
      <c r="M31" s="12" t="str">
        <f t="shared" si="6"/>
        <v/>
      </c>
      <c r="N31" s="28"/>
      <c r="S31" s="5">
        <f t="shared" si="7"/>
        <v>10000</v>
      </c>
      <c r="T31" s="7">
        <f t="shared" si="8"/>
        <v>2550</v>
      </c>
      <c r="U31">
        <f t="shared" si="9"/>
        <v>10000</v>
      </c>
      <c r="V31" s="7">
        <f t="shared" si="10"/>
        <v>5100</v>
      </c>
      <c r="W31" t="e">
        <f t="shared" si="11"/>
        <v>#VALUE!</v>
      </c>
      <c r="X31" s="7" t="e">
        <f t="shared" si="12"/>
        <v>#VALUE!</v>
      </c>
      <c r="Y31" s="7" t="e">
        <f t="shared" si="13"/>
        <v>#VALUE!</v>
      </c>
      <c r="Z31" t="e">
        <f t="shared" si="14"/>
        <v>#VALUE!</v>
      </c>
      <c r="AA31" t="e">
        <f t="shared" si="15"/>
        <v>#VALUE!</v>
      </c>
    </row>
    <row r="32" spans="1:27" x14ac:dyDescent="0.2">
      <c r="A32" s="22"/>
      <c r="B32" s="36">
        <v>4</v>
      </c>
      <c r="C32" s="33"/>
      <c r="D32" s="33"/>
      <c r="E32" s="33"/>
      <c r="F32" s="33"/>
      <c r="G32" s="11" t="str">
        <f t="shared" si="0"/>
        <v/>
      </c>
      <c r="H32" s="11" t="str">
        <f t="shared" si="1"/>
        <v/>
      </c>
      <c r="I32" s="11" t="str">
        <f t="shared" si="2"/>
        <v/>
      </c>
      <c r="J32" s="12" t="str">
        <f t="shared" si="3"/>
        <v/>
      </c>
      <c r="K32" s="12" t="str">
        <f t="shared" si="4"/>
        <v/>
      </c>
      <c r="L32" s="12" t="str">
        <f t="shared" si="5"/>
        <v/>
      </c>
      <c r="M32" s="12" t="str">
        <f t="shared" si="6"/>
        <v/>
      </c>
      <c r="N32" s="28"/>
      <c r="S32" s="5">
        <f t="shared" si="7"/>
        <v>10000</v>
      </c>
      <c r="T32" s="7">
        <f t="shared" si="8"/>
        <v>2550</v>
      </c>
      <c r="U32">
        <f t="shared" si="9"/>
        <v>10000</v>
      </c>
      <c r="V32" s="7">
        <f t="shared" si="10"/>
        <v>5100</v>
      </c>
      <c r="W32" t="e">
        <f t="shared" si="11"/>
        <v>#VALUE!</v>
      </c>
      <c r="X32" s="7" t="e">
        <f t="shared" si="12"/>
        <v>#VALUE!</v>
      </c>
      <c r="Y32" s="7" t="e">
        <f t="shared" si="13"/>
        <v>#VALUE!</v>
      </c>
      <c r="Z32" t="e">
        <f t="shared" si="14"/>
        <v>#VALUE!</v>
      </c>
      <c r="AA32" t="e">
        <f t="shared" si="15"/>
        <v>#VALUE!</v>
      </c>
    </row>
    <row r="33" spans="1:27" x14ac:dyDescent="0.2">
      <c r="A33" s="22"/>
      <c r="B33" s="36">
        <v>5</v>
      </c>
      <c r="C33" s="33"/>
      <c r="D33" s="33"/>
      <c r="E33" s="33"/>
      <c r="F33" s="33"/>
      <c r="G33" s="11" t="str">
        <f t="shared" si="0"/>
        <v/>
      </c>
      <c r="H33" s="11" t="str">
        <f t="shared" si="1"/>
        <v/>
      </c>
      <c r="I33" s="11" t="str">
        <f t="shared" si="2"/>
        <v/>
      </c>
      <c r="J33" s="12" t="str">
        <f t="shared" si="3"/>
        <v/>
      </c>
      <c r="K33" s="12" t="str">
        <f t="shared" si="4"/>
        <v/>
      </c>
      <c r="L33" s="12" t="str">
        <f t="shared" si="5"/>
        <v/>
      </c>
      <c r="M33" s="12" t="str">
        <f t="shared" si="6"/>
        <v/>
      </c>
      <c r="N33" s="28"/>
      <c r="S33" s="5">
        <f t="shared" si="7"/>
        <v>10000</v>
      </c>
      <c r="T33" s="7">
        <f t="shared" si="8"/>
        <v>2550</v>
      </c>
      <c r="U33">
        <f t="shared" si="9"/>
        <v>10000</v>
      </c>
      <c r="V33" s="7">
        <f t="shared" si="10"/>
        <v>5100</v>
      </c>
      <c r="W33" t="e">
        <f t="shared" si="11"/>
        <v>#VALUE!</v>
      </c>
      <c r="X33" s="7" t="e">
        <f t="shared" si="12"/>
        <v>#VALUE!</v>
      </c>
      <c r="Y33" s="7" t="e">
        <f t="shared" si="13"/>
        <v>#VALUE!</v>
      </c>
      <c r="Z33" t="e">
        <f t="shared" si="14"/>
        <v>#VALUE!</v>
      </c>
      <c r="AA33" t="e">
        <f t="shared" si="15"/>
        <v>#VALUE!</v>
      </c>
    </row>
    <row r="34" spans="1:27" x14ac:dyDescent="0.2">
      <c r="A34" s="22"/>
      <c r="B34" s="36">
        <v>6</v>
      </c>
      <c r="C34" s="33"/>
      <c r="D34" s="33"/>
      <c r="E34" s="33"/>
      <c r="F34" s="33"/>
      <c r="G34" s="11" t="str">
        <f t="shared" si="0"/>
        <v/>
      </c>
      <c r="H34" s="11" t="str">
        <f t="shared" si="1"/>
        <v/>
      </c>
      <c r="I34" s="11" t="str">
        <f t="shared" si="2"/>
        <v/>
      </c>
      <c r="J34" s="12" t="str">
        <f t="shared" si="3"/>
        <v/>
      </c>
      <c r="K34" s="12" t="str">
        <f t="shared" si="4"/>
        <v/>
      </c>
      <c r="L34" s="12" t="str">
        <f t="shared" si="5"/>
        <v/>
      </c>
      <c r="M34" s="12" t="str">
        <f t="shared" si="6"/>
        <v/>
      </c>
      <c r="N34" s="28"/>
      <c r="S34" s="5">
        <f t="shared" si="7"/>
        <v>10000</v>
      </c>
      <c r="T34" s="7">
        <f t="shared" si="8"/>
        <v>2550</v>
      </c>
      <c r="U34">
        <f t="shared" si="9"/>
        <v>10000</v>
      </c>
      <c r="V34" s="7">
        <f t="shared" si="10"/>
        <v>5100</v>
      </c>
      <c r="W34" t="e">
        <f t="shared" si="11"/>
        <v>#VALUE!</v>
      </c>
      <c r="X34" s="7" t="e">
        <f t="shared" si="12"/>
        <v>#VALUE!</v>
      </c>
      <c r="Y34" s="7" t="e">
        <f t="shared" si="13"/>
        <v>#VALUE!</v>
      </c>
      <c r="Z34" t="e">
        <f t="shared" si="14"/>
        <v>#VALUE!</v>
      </c>
      <c r="AA34" t="e">
        <f t="shared" si="15"/>
        <v>#VALUE!</v>
      </c>
    </row>
    <row r="35" spans="1:27" x14ac:dyDescent="0.2">
      <c r="A35" s="22"/>
      <c r="B35" s="36">
        <v>7</v>
      </c>
      <c r="C35" s="33"/>
      <c r="D35" s="33"/>
      <c r="E35" s="33"/>
      <c r="F35" s="33"/>
      <c r="G35" s="11" t="str">
        <f t="shared" si="0"/>
        <v/>
      </c>
      <c r="H35" s="11" t="str">
        <f t="shared" si="1"/>
        <v/>
      </c>
      <c r="I35" s="11" t="str">
        <f t="shared" si="2"/>
        <v/>
      </c>
      <c r="J35" s="12" t="str">
        <f t="shared" si="3"/>
        <v/>
      </c>
      <c r="K35" s="12" t="str">
        <f t="shared" si="4"/>
        <v/>
      </c>
      <c r="L35" s="12" t="str">
        <f t="shared" si="5"/>
        <v/>
      </c>
      <c r="M35" s="12" t="str">
        <f t="shared" si="6"/>
        <v/>
      </c>
      <c r="N35" s="28"/>
      <c r="S35" s="5">
        <f t="shared" si="7"/>
        <v>10000</v>
      </c>
      <c r="T35" s="7">
        <f t="shared" si="8"/>
        <v>2550</v>
      </c>
      <c r="U35">
        <f t="shared" si="9"/>
        <v>10000</v>
      </c>
      <c r="V35" s="7">
        <f t="shared" si="10"/>
        <v>5100</v>
      </c>
      <c r="W35" t="e">
        <f t="shared" si="11"/>
        <v>#VALUE!</v>
      </c>
      <c r="X35" s="7" t="e">
        <f t="shared" si="12"/>
        <v>#VALUE!</v>
      </c>
      <c r="Y35" s="7" t="e">
        <f t="shared" si="13"/>
        <v>#VALUE!</v>
      </c>
      <c r="Z35" t="e">
        <f t="shared" si="14"/>
        <v>#VALUE!</v>
      </c>
      <c r="AA35" t="e">
        <f t="shared" si="15"/>
        <v>#VALUE!</v>
      </c>
    </row>
    <row r="36" spans="1:27" x14ac:dyDescent="0.2">
      <c r="A36" s="22"/>
      <c r="B36" s="36">
        <v>8</v>
      </c>
      <c r="C36" s="33"/>
      <c r="D36" s="33"/>
      <c r="E36" s="33"/>
      <c r="F36" s="33"/>
      <c r="G36" s="11" t="str">
        <f t="shared" si="0"/>
        <v/>
      </c>
      <c r="H36" s="11" t="str">
        <f t="shared" si="1"/>
        <v/>
      </c>
      <c r="I36" s="11" t="str">
        <f t="shared" si="2"/>
        <v/>
      </c>
      <c r="J36" s="12" t="str">
        <f t="shared" si="3"/>
        <v/>
      </c>
      <c r="K36" s="12" t="str">
        <f t="shared" si="4"/>
        <v/>
      </c>
      <c r="L36" s="12" t="str">
        <f t="shared" si="5"/>
        <v/>
      </c>
      <c r="M36" s="12" t="str">
        <f t="shared" si="6"/>
        <v/>
      </c>
      <c r="N36" s="28"/>
      <c r="S36" s="5">
        <f t="shared" si="7"/>
        <v>10000</v>
      </c>
      <c r="T36" s="7">
        <f t="shared" si="8"/>
        <v>2550</v>
      </c>
      <c r="U36">
        <f t="shared" si="9"/>
        <v>10000</v>
      </c>
      <c r="V36" s="7">
        <f t="shared" si="10"/>
        <v>5100</v>
      </c>
      <c r="W36" t="e">
        <f t="shared" si="11"/>
        <v>#VALUE!</v>
      </c>
      <c r="X36" s="7" t="e">
        <f t="shared" si="12"/>
        <v>#VALUE!</v>
      </c>
      <c r="Y36" s="7" t="e">
        <f t="shared" si="13"/>
        <v>#VALUE!</v>
      </c>
      <c r="Z36" t="e">
        <f t="shared" si="14"/>
        <v>#VALUE!</v>
      </c>
      <c r="AA36" t="e">
        <f t="shared" si="15"/>
        <v>#VALUE!</v>
      </c>
    </row>
    <row r="37" spans="1:27" x14ac:dyDescent="0.2">
      <c r="A37" s="22"/>
      <c r="B37" s="36">
        <v>9</v>
      </c>
      <c r="C37" s="33"/>
      <c r="D37" s="33"/>
      <c r="E37" s="33"/>
      <c r="F37" s="33"/>
      <c r="G37" s="11" t="str">
        <f t="shared" si="0"/>
        <v/>
      </c>
      <c r="H37" s="11" t="str">
        <f t="shared" si="1"/>
        <v/>
      </c>
      <c r="I37" s="11" t="str">
        <f t="shared" si="2"/>
        <v/>
      </c>
      <c r="J37" s="12" t="str">
        <f t="shared" si="3"/>
        <v/>
      </c>
      <c r="K37" s="12" t="str">
        <f t="shared" si="4"/>
        <v/>
      </c>
      <c r="L37" s="12" t="str">
        <f t="shared" si="5"/>
        <v/>
      </c>
      <c r="M37" s="12" t="str">
        <f t="shared" si="6"/>
        <v/>
      </c>
      <c r="N37" s="28"/>
      <c r="S37" s="5">
        <f t="shared" si="7"/>
        <v>10000</v>
      </c>
      <c r="T37" s="7">
        <f t="shared" si="8"/>
        <v>2550</v>
      </c>
      <c r="U37">
        <f t="shared" si="9"/>
        <v>10000</v>
      </c>
      <c r="V37" s="7">
        <f t="shared" si="10"/>
        <v>5100</v>
      </c>
      <c r="W37" t="e">
        <f t="shared" si="11"/>
        <v>#VALUE!</v>
      </c>
      <c r="X37" s="7" t="e">
        <f t="shared" si="12"/>
        <v>#VALUE!</v>
      </c>
      <c r="Y37" s="7" t="e">
        <f t="shared" si="13"/>
        <v>#VALUE!</v>
      </c>
      <c r="Z37" t="e">
        <f t="shared" si="14"/>
        <v>#VALUE!</v>
      </c>
      <c r="AA37" t="e">
        <f t="shared" si="15"/>
        <v>#VALUE!</v>
      </c>
    </row>
    <row r="38" spans="1:27" x14ac:dyDescent="0.2">
      <c r="A38" s="22"/>
      <c r="B38" s="36">
        <v>10</v>
      </c>
      <c r="C38" s="33"/>
      <c r="D38" s="33"/>
      <c r="E38" s="33"/>
      <c r="F38" s="33"/>
      <c r="G38" s="11" t="str">
        <f t="shared" si="0"/>
        <v/>
      </c>
      <c r="H38" s="11" t="str">
        <f t="shared" si="1"/>
        <v/>
      </c>
      <c r="I38" s="11" t="str">
        <f t="shared" si="2"/>
        <v/>
      </c>
      <c r="J38" s="12" t="str">
        <f t="shared" si="3"/>
        <v/>
      </c>
      <c r="K38" s="12" t="str">
        <f t="shared" si="4"/>
        <v/>
      </c>
      <c r="L38" s="12" t="str">
        <f t="shared" si="5"/>
        <v/>
      </c>
      <c r="M38" s="12" t="str">
        <f t="shared" si="6"/>
        <v/>
      </c>
      <c r="N38" s="28"/>
      <c r="S38" s="5">
        <f t="shared" si="7"/>
        <v>10000</v>
      </c>
      <c r="T38" s="7">
        <f t="shared" si="8"/>
        <v>2550</v>
      </c>
      <c r="U38">
        <f t="shared" si="9"/>
        <v>10000</v>
      </c>
      <c r="V38" s="7">
        <f t="shared" si="10"/>
        <v>5100</v>
      </c>
      <c r="W38" t="e">
        <f t="shared" si="11"/>
        <v>#VALUE!</v>
      </c>
      <c r="X38" s="7" t="e">
        <f t="shared" si="12"/>
        <v>#VALUE!</v>
      </c>
      <c r="Y38" s="7" t="e">
        <f t="shared" si="13"/>
        <v>#VALUE!</v>
      </c>
      <c r="Z38" t="e">
        <f t="shared" si="14"/>
        <v>#VALUE!</v>
      </c>
      <c r="AA38" t="e">
        <f t="shared" si="15"/>
        <v>#VALUE!</v>
      </c>
    </row>
    <row r="39" spans="1:27" x14ac:dyDescent="0.2">
      <c r="A39" s="22"/>
      <c r="B39" s="36">
        <v>11</v>
      </c>
      <c r="C39" s="33"/>
      <c r="D39" s="33"/>
      <c r="E39" s="33"/>
      <c r="F39" s="33"/>
      <c r="G39" s="11" t="str">
        <f t="shared" si="0"/>
        <v/>
      </c>
      <c r="H39" s="11" t="str">
        <f t="shared" si="1"/>
        <v/>
      </c>
      <c r="I39" s="11" t="str">
        <f t="shared" si="2"/>
        <v/>
      </c>
      <c r="J39" s="12" t="str">
        <f t="shared" si="3"/>
        <v/>
      </c>
      <c r="K39" s="12" t="str">
        <f t="shared" si="4"/>
        <v/>
      </c>
      <c r="L39" s="12" t="str">
        <f t="shared" si="5"/>
        <v/>
      </c>
      <c r="M39" s="12" t="str">
        <f t="shared" si="6"/>
        <v/>
      </c>
      <c r="N39" s="28"/>
      <c r="S39" s="5">
        <f t="shared" si="7"/>
        <v>10000</v>
      </c>
      <c r="T39" s="7">
        <f t="shared" si="8"/>
        <v>2550</v>
      </c>
      <c r="U39">
        <f t="shared" si="9"/>
        <v>10000</v>
      </c>
      <c r="V39" s="7">
        <f t="shared" si="10"/>
        <v>5100</v>
      </c>
      <c r="W39" t="e">
        <f t="shared" si="11"/>
        <v>#VALUE!</v>
      </c>
      <c r="X39" s="7" t="e">
        <f t="shared" si="12"/>
        <v>#VALUE!</v>
      </c>
      <c r="Y39" s="7" t="e">
        <f t="shared" si="13"/>
        <v>#VALUE!</v>
      </c>
      <c r="Z39" t="e">
        <f t="shared" si="14"/>
        <v>#VALUE!</v>
      </c>
      <c r="AA39" t="e">
        <f t="shared" si="15"/>
        <v>#VALUE!</v>
      </c>
    </row>
    <row r="40" spans="1:27" x14ac:dyDescent="0.2">
      <c r="A40" s="22"/>
      <c r="B40" s="36">
        <v>12</v>
      </c>
      <c r="C40" s="33"/>
      <c r="D40" s="33"/>
      <c r="E40" s="33"/>
      <c r="F40" s="33"/>
      <c r="G40" s="11" t="str">
        <f t="shared" si="0"/>
        <v/>
      </c>
      <c r="H40" s="11" t="str">
        <f>IF($F40&lt;&gt;"",VLOOKUP(F40,B$89:C$90,2,FALSE),"")</f>
        <v/>
      </c>
      <c r="I40" s="11" t="str">
        <f t="shared" si="2"/>
        <v/>
      </c>
      <c r="J40" s="12" t="str">
        <f t="shared" si="3"/>
        <v/>
      </c>
      <c r="K40" s="12" t="str">
        <f t="shared" si="4"/>
        <v/>
      </c>
      <c r="L40" s="12" t="str">
        <f t="shared" si="5"/>
        <v/>
      </c>
      <c r="M40" s="12" t="str">
        <f t="shared" si="6"/>
        <v/>
      </c>
      <c r="N40" s="28"/>
      <c r="S40" s="5">
        <f t="shared" si="7"/>
        <v>10000</v>
      </c>
      <c r="T40" s="7">
        <f t="shared" si="8"/>
        <v>2550</v>
      </c>
      <c r="U40">
        <f t="shared" si="9"/>
        <v>10000</v>
      </c>
      <c r="V40" s="7">
        <f t="shared" si="10"/>
        <v>5100</v>
      </c>
      <c r="W40" t="e">
        <f t="shared" si="11"/>
        <v>#VALUE!</v>
      </c>
      <c r="X40" s="7" t="e">
        <f t="shared" si="12"/>
        <v>#VALUE!</v>
      </c>
      <c r="Y40" s="7" t="e">
        <f t="shared" si="13"/>
        <v>#VALUE!</v>
      </c>
      <c r="Z40" t="e">
        <f t="shared" si="14"/>
        <v>#VALUE!</v>
      </c>
      <c r="AA40" t="e">
        <f t="shared" si="15"/>
        <v>#VALUE!</v>
      </c>
    </row>
    <row r="41" spans="1:27" x14ac:dyDescent="0.2">
      <c r="A41" s="22"/>
      <c r="B41" s="36">
        <v>13</v>
      </c>
      <c r="C41" s="33"/>
      <c r="D41" s="33"/>
      <c r="E41" s="33"/>
      <c r="F41" s="33"/>
      <c r="G41" s="11" t="str">
        <f t="shared" si="0"/>
        <v/>
      </c>
      <c r="H41" s="11" t="str">
        <f t="shared" si="1"/>
        <v/>
      </c>
      <c r="I41" s="11" t="str">
        <f t="shared" si="2"/>
        <v/>
      </c>
      <c r="J41" s="12" t="str">
        <f t="shared" si="3"/>
        <v/>
      </c>
      <c r="K41" s="12" t="str">
        <f t="shared" si="4"/>
        <v/>
      </c>
      <c r="L41" s="12" t="str">
        <f t="shared" si="5"/>
        <v/>
      </c>
      <c r="M41" s="12" t="str">
        <f t="shared" si="6"/>
        <v/>
      </c>
      <c r="N41" s="28"/>
      <c r="S41" s="5">
        <f t="shared" si="7"/>
        <v>10000</v>
      </c>
      <c r="T41" s="7">
        <f t="shared" si="8"/>
        <v>2550</v>
      </c>
      <c r="U41">
        <f t="shared" si="9"/>
        <v>10000</v>
      </c>
      <c r="V41" s="7">
        <f t="shared" si="10"/>
        <v>5100</v>
      </c>
      <c r="W41" t="e">
        <f t="shared" si="11"/>
        <v>#VALUE!</v>
      </c>
      <c r="X41" s="7" t="e">
        <f t="shared" si="12"/>
        <v>#VALUE!</v>
      </c>
      <c r="Y41" s="7" t="e">
        <f t="shared" si="13"/>
        <v>#VALUE!</v>
      </c>
      <c r="Z41" t="e">
        <f t="shared" si="14"/>
        <v>#VALUE!</v>
      </c>
      <c r="AA41" t="e">
        <f t="shared" si="15"/>
        <v>#VALUE!</v>
      </c>
    </row>
    <row r="42" spans="1:27" x14ac:dyDescent="0.2">
      <c r="A42" s="22"/>
      <c r="B42" s="36">
        <v>14</v>
      </c>
      <c r="C42" s="33"/>
      <c r="D42" s="33"/>
      <c r="E42" s="33"/>
      <c r="F42" s="33"/>
      <c r="G42" s="11" t="str">
        <f t="shared" si="0"/>
        <v/>
      </c>
      <c r="H42" s="11" t="str">
        <f t="shared" si="1"/>
        <v/>
      </c>
      <c r="I42" s="11" t="str">
        <f t="shared" si="2"/>
        <v/>
      </c>
      <c r="J42" s="12" t="str">
        <f t="shared" si="3"/>
        <v/>
      </c>
      <c r="K42" s="12" t="str">
        <f t="shared" si="4"/>
        <v/>
      </c>
      <c r="L42" s="12" t="str">
        <f t="shared" si="5"/>
        <v/>
      </c>
      <c r="M42" s="12" t="str">
        <f t="shared" si="6"/>
        <v/>
      </c>
      <c r="N42" s="28"/>
      <c r="S42" s="5">
        <f t="shared" si="7"/>
        <v>10000</v>
      </c>
      <c r="T42" s="7">
        <f t="shared" si="8"/>
        <v>2550</v>
      </c>
      <c r="U42">
        <f t="shared" si="9"/>
        <v>10000</v>
      </c>
      <c r="V42" s="7">
        <f t="shared" si="10"/>
        <v>5100</v>
      </c>
      <c r="W42" t="e">
        <f t="shared" si="11"/>
        <v>#VALUE!</v>
      </c>
      <c r="X42" s="7" t="e">
        <f t="shared" si="12"/>
        <v>#VALUE!</v>
      </c>
      <c r="Y42" s="7" t="e">
        <f t="shared" si="13"/>
        <v>#VALUE!</v>
      </c>
      <c r="Z42" t="e">
        <f t="shared" si="14"/>
        <v>#VALUE!</v>
      </c>
      <c r="AA42" t="e">
        <f t="shared" si="15"/>
        <v>#VALUE!</v>
      </c>
    </row>
    <row r="43" spans="1:27" x14ac:dyDescent="0.2">
      <c r="A43" s="22"/>
      <c r="B43" s="36">
        <v>15</v>
      </c>
      <c r="C43" s="33"/>
      <c r="D43" s="33"/>
      <c r="E43" s="33"/>
      <c r="F43" s="33"/>
      <c r="G43" s="11" t="str">
        <f t="shared" si="0"/>
        <v/>
      </c>
      <c r="H43" s="11" t="str">
        <f t="shared" si="1"/>
        <v/>
      </c>
      <c r="I43" s="11" t="str">
        <f t="shared" si="2"/>
        <v/>
      </c>
      <c r="J43" s="12" t="str">
        <f t="shared" si="3"/>
        <v/>
      </c>
      <c r="K43" s="12" t="str">
        <f t="shared" si="4"/>
        <v/>
      </c>
      <c r="L43" s="12" t="str">
        <f t="shared" si="5"/>
        <v/>
      </c>
      <c r="M43" s="12" t="str">
        <f t="shared" si="6"/>
        <v/>
      </c>
      <c r="N43" s="28"/>
      <c r="S43" s="5">
        <f t="shared" si="7"/>
        <v>10000</v>
      </c>
      <c r="T43" s="7">
        <f t="shared" si="8"/>
        <v>2550</v>
      </c>
      <c r="U43">
        <f t="shared" si="9"/>
        <v>10000</v>
      </c>
      <c r="V43" s="7">
        <f t="shared" si="10"/>
        <v>5100</v>
      </c>
      <c r="W43" t="e">
        <f t="shared" si="11"/>
        <v>#VALUE!</v>
      </c>
      <c r="X43" s="7" t="e">
        <f t="shared" si="12"/>
        <v>#VALUE!</v>
      </c>
      <c r="Y43" s="7" t="e">
        <f t="shared" si="13"/>
        <v>#VALUE!</v>
      </c>
      <c r="Z43" t="e">
        <f t="shared" si="14"/>
        <v>#VALUE!</v>
      </c>
      <c r="AA43" t="e">
        <f t="shared" si="15"/>
        <v>#VALUE!</v>
      </c>
    </row>
    <row r="44" spans="1:27" x14ac:dyDescent="0.2">
      <c r="A44" s="22"/>
      <c r="B44" s="36">
        <v>16</v>
      </c>
      <c r="C44" s="33"/>
      <c r="D44" s="33"/>
      <c r="E44" s="33"/>
      <c r="F44" s="33"/>
      <c r="G44" s="11" t="str">
        <f t="shared" si="0"/>
        <v/>
      </c>
      <c r="H44" s="11" t="str">
        <f t="shared" si="1"/>
        <v/>
      </c>
      <c r="I44" s="11" t="str">
        <f t="shared" si="2"/>
        <v/>
      </c>
      <c r="J44" s="12" t="str">
        <f t="shared" si="3"/>
        <v/>
      </c>
      <c r="K44" s="12" t="str">
        <f t="shared" si="4"/>
        <v/>
      </c>
      <c r="L44" s="12" t="str">
        <f t="shared" si="5"/>
        <v/>
      </c>
      <c r="M44" s="12" t="str">
        <f t="shared" si="6"/>
        <v/>
      </c>
      <c r="N44" s="28"/>
      <c r="S44" s="5">
        <f t="shared" si="7"/>
        <v>10000</v>
      </c>
      <c r="T44" s="7">
        <f t="shared" si="8"/>
        <v>2550</v>
      </c>
      <c r="U44">
        <f t="shared" si="9"/>
        <v>10000</v>
      </c>
      <c r="V44" s="7">
        <f t="shared" si="10"/>
        <v>5100</v>
      </c>
      <c r="W44" t="e">
        <f t="shared" si="11"/>
        <v>#VALUE!</v>
      </c>
      <c r="X44" s="7" t="e">
        <f t="shared" si="12"/>
        <v>#VALUE!</v>
      </c>
      <c r="Y44" s="7" t="e">
        <f t="shared" si="13"/>
        <v>#VALUE!</v>
      </c>
      <c r="Z44" t="e">
        <f t="shared" si="14"/>
        <v>#VALUE!</v>
      </c>
      <c r="AA44" t="e">
        <f t="shared" si="15"/>
        <v>#VALUE!</v>
      </c>
    </row>
    <row r="45" spans="1:27" x14ac:dyDescent="0.2">
      <c r="A45" s="22"/>
      <c r="B45" s="36">
        <v>17</v>
      </c>
      <c r="C45" s="33"/>
      <c r="D45" s="33"/>
      <c r="E45" s="33"/>
      <c r="F45" s="33"/>
      <c r="G45" s="11" t="str">
        <f t="shared" si="0"/>
        <v/>
      </c>
      <c r="H45" s="11" t="str">
        <f t="shared" si="1"/>
        <v/>
      </c>
      <c r="I45" s="11" t="str">
        <f t="shared" si="2"/>
        <v/>
      </c>
      <c r="J45" s="12" t="str">
        <f t="shared" si="3"/>
        <v/>
      </c>
      <c r="K45" s="12" t="str">
        <f t="shared" si="4"/>
        <v/>
      </c>
      <c r="L45" s="12" t="str">
        <f t="shared" si="5"/>
        <v/>
      </c>
      <c r="M45" s="12" t="str">
        <f t="shared" si="6"/>
        <v/>
      </c>
      <c r="N45" s="28"/>
      <c r="S45" s="5">
        <f t="shared" si="7"/>
        <v>10000</v>
      </c>
      <c r="T45" s="7">
        <f t="shared" si="8"/>
        <v>2550</v>
      </c>
      <c r="U45">
        <f t="shared" si="9"/>
        <v>10000</v>
      </c>
      <c r="V45" s="7">
        <f t="shared" si="10"/>
        <v>5100</v>
      </c>
      <c r="W45" t="e">
        <f t="shared" si="11"/>
        <v>#VALUE!</v>
      </c>
      <c r="X45" s="7" t="e">
        <f t="shared" si="12"/>
        <v>#VALUE!</v>
      </c>
      <c r="Y45" s="7" t="e">
        <f t="shared" si="13"/>
        <v>#VALUE!</v>
      </c>
      <c r="Z45" t="e">
        <f t="shared" si="14"/>
        <v>#VALUE!</v>
      </c>
      <c r="AA45" t="e">
        <f t="shared" si="15"/>
        <v>#VALUE!</v>
      </c>
    </row>
    <row r="46" spans="1:27" x14ac:dyDescent="0.2">
      <c r="A46" s="22"/>
      <c r="B46" s="36">
        <v>18</v>
      </c>
      <c r="C46" s="33"/>
      <c r="D46" s="33"/>
      <c r="E46" s="33"/>
      <c r="F46" s="33"/>
      <c r="G46" s="11" t="str">
        <f t="shared" si="0"/>
        <v/>
      </c>
      <c r="H46" s="11" t="str">
        <f t="shared" si="1"/>
        <v/>
      </c>
      <c r="I46" s="11" t="str">
        <f t="shared" si="2"/>
        <v/>
      </c>
      <c r="J46" s="12" t="str">
        <f t="shared" si="3"/>
        <v/>
      </c>
      <c r="K46" s="12" t="str">
        <f t="shared" si="4"/>
        <v/>
      </c>
      <c r="L46" s="12" t="str">
        <f t="shared" si="5"/>
        <v/>
      </c>
      <c r="M46" s="12" t="str">
        <f t="shared" si="6"/>
        <v/>
      </c>
      <c r="N46" s="28"/>
      <c r="S46" s="5">
        <f t="shared" si="7"/>
        <v>10000</v>
      </c>
      <c r="T46" s="7">
        <f t="shared" si="8"/>
        <v>2550</v>
      </c>
      <c r="U46">
        <f t="shared" si="9"/>
        <v>10000</v>
      </c>
      <c r="V46" s="7">
        <f t="shared" si="10"/>
        <v>5100</v>
      </c>
      <c r="W46" t="e">
        <f t="shared" si="11"/>
        <v>#VALUE!</v>
      </c>
      <c r="X46" s="7" t="e">
        <f t="shared" si="12"/>
        <v>#VALUE!</v>
      </c>
      <c r="Y46" s="7" t="e">
        <f t="shared" si="13"/>
        <v>#VALUE!</v>
      </c>
      <c r="Z46" t="e">
        <f t="shared" si="14"/>
        <v>#VALUE!</v>
      </c>
      <c r="AA46" t="e">
        <f t="shared" si="15"/>
        <v>#VALUE!</v>
      </c>
    </row>
    <row r="47" spans="1:27" x14ac:dyDescent="0.2">
      <c r="A47" s="22"/>
      <c r="B47" s="36">
        <v>19</v>
      </c>
      <c r="C47" s="33"/>
      <c r="D47" s="33"/>
      <c r="E47" s="33"/>
      <c r="F47" s="33"/>
      <c r="G47" s="11" t="str">
        <f t="shared" si="0"/>
        <v/>
      </c>
      <c r="H47" s="11" t="str">
        <f t="shared" si="1"/>
        <v/>
      </c>
      <c r="I47" s="11" t="str">
        <f t="shared" si="2"/>
        <v/>
      </c>
      <c r="J47" s="12" t="str">
        <f t="shared" si="3"/>
        <v/>
      </c>
      <c r="K47" s="12" t="str">
        <f t="shared" si="4"/>
        <v/>
      </c>
      <c r="L47" s="12" t="str">
        <f t="shared" si="5"/>
        <v/>
      </c>
      <c r="M47" s="12" t="str">
        <f t="shared" si="6"/>
        <v/>
      </c>
      <c r="N47" s="28"/>
      <c r="S47" s="5">
        <f t="shared" si="7"/>
        <v>10000</v>
      </c>
      <c r="T47" s="7">
        <f t="shared" si="8"/>
        <v>2550</v>
      </c>
      <c r="U47">
        <f t="shared" si="9"/>
        <v>10000</v>
      </c>
      <c r="V47" s="7">
        <f t="shared" si="10"/>
        <v>5100</v>
      </c>
      <c r="W47" t="e">
        <f t="shared" si="11"/>
        <v>#VALUE!</v>
      </c>
      <c r="X47" s="7" t="e">
        <f t="shared" si="12"/>
        <v>#VALUE!</v>
      </c>
      <c r="Y47" s="7" t="e">
        <f t="shared" si="13"/>
        <v>#VALUE!</v>
      </c>
      <c r="Z47" t="e">
        <f t="shared" si="14"/>
        <v>#VALUE!</v>
      </c>
      <c r="AA47" t="e">
        <f t="shared" si="15"/>
        <v>#VALUE!</v>
      </c>
    </row>
    <row r="48" spans="1:27" x14ac:dyDescent="0.2">
      <c r="A48" s="22"/>
      <c r="B48" s="36">
        <v>20</v>
      </c>
      <c r="C48" s="33"/>
      <c r="D48" s="33"/>
      <c r="E48" s="33"/>
      <c r="F48" s="33"/>
      <c r="G48" s="11" t="str">
        <f t="shared" si="0"/>
        <v/>
      </c>
      <c r="H48" s="11" t="str">
        <f t="shared" si="1"/>
        <v/>
      </c>
      <c r="I48" s="11" t="str">
        <f t="shared" si="2"/>
        <v/>
      </c>
      <c r="J48" s="12" t="str">
        <f t="shared" si="3"/>
        <v/>
      </c>
      <c r="K48" s="12" t="str">
        <f t="shared" si="4"/>
        <v/>
      </c>
      <c r="L48" s="12" t="str">
        <f t="shared" si="5"/>
        <v/>
      </c>
      <c r="M48" s="12" t="str">
        <f t="shared" si="6"/>
        <v/>
      </c>
      <c r="N48" s="28"/>
      <c r="S48" s="5">
        <f t="shared" si="7"/>
        <v>10000</v>
      </c>
      <c r="T48" s="7">
        <f t="shared" si="8"/>
        <v>2550</v>
      </c>
      <c r="U48">
        <f t="shared" si="9"/>
        <v>10000</v>
      </c>
      <c r="V48" s="7">
        <f t="shared" si="10"/>
        <v>5100</v>
      </c>
      <c r="W48" t="e">
        <f t="shared" si="11"/>
        <v>#VALUE!</v>
      </c>
      <c r="X48" s="7" t="e">
        <f t="shared" si="12"/>
        <v>#VALUE!</v>
      </c>
      <c r="Y48" s="7" t="e">
        <f t="shared" si="13"/>
        <v>#VALUE!</v>
      </c>
      <c r="Z48" t="e">
        <f t="shared" si="14"/>
        <v>#VALUE!</v>
      </c>
      <c r="AA48" t="e">
        <f t="shared" si="15"/>
        <v>#VALUE!</v>
      </c>
    </row>
    <row r="49" spans="1:27" x14ac:dyDescent="0.2">
      <c r="A49" s="22"/>
      <c r="B49" s="36">
        <v>21</v>
      </c>
      <c r="C49" s="33"/>
      <c r="D49" s="33"/>
      <c r="E49" s="33"/>
      <c r="F49" s="33"/>
      <c r="G49" s="11" t="str">
        <f t="shared" si="0"/>
        <v/>
      </c>
      <c r="H49" s="11" t="str">
        <f t="shared" si="1"/>
        <v/>
      </c>
      <c r="I49" s="11" t="str">
        <f t="shared" si="2"/>
        <v/>
      </c>
      <c r="J49" s="12" t="str">
        <f t="shared" si="3"/>
        <v/>
      </c>
      <c r="K49" s="12" t="str">
        <f t="shared" si="4"/>
        <v/>
      </c>
      <c r="L49" s="12" t="str">
        <f t="shared" si="5"/>
        <v/>
      </c>
      <c r="M49" s="12" t="str">
        <f t="shared" si="6"/>
        <v/>
      </c>
      <c r="N49" s="28"/>
      <c r="S49" s="5">
        <f t="shared" si="7"/>
        <v>10000</v>
      </c>
      <c r="T49" s="7">
        <f t="shared" si="8"/>
        <v>2550</v>
      </c>
      <c r="U49">
        <f t="shared" si="9"/>
        <v>10000</v>
      </c>
      <c r="V49" s="7">
        <f t="shared" si="10"/>
        <v>5100</v>
      </c>
      <c r="W49" t="e">
        <f t="shared" si="11"/>
        <v>#VALUE!</v>
      </c>
      <c r="X49" s="7" t="e">
        <f t="shared" si="12"/>
        <v>#VALUE!</v>
      </c>
      <c r="Y49" s="7" t="e">
        <f t="shared" si="13"/>
        <v>#VALUE!</v>
      </c>
      <c r="Z49" t="e">
        <f t="shared" si="14"/>
        <v>#VALUE!</v>
      </c>
      <c r="AA49" t="e">
        <f t="shared" si="15"/>
        <v>#VALUE!</v>
      </c>
    </row>
    <row r="50" spans="1:27" x14ac:dyDescent="0.2">
      <c r="A50" s="22"/>
      <c r="B50" s="36">
        <v>22</v>
      </c>
      <c r="C50" s="33"/>
      <c r="D50" s="33"/>
      <c r="E50" s="33"/>
      <c r="F50" s="33"/>
      <c r="G50" s="11" t="str">
        <f t="shared" si="0"/>
        <v/>
      </c>
      <c r="H50" s="11" t="str">
        <f t="shared" si="1"/>
        <v/>
      </c>
      <c r="I50" s="11" t="str">
        <f t="shared" si="2"/>
        <v/>
      </c>
      <c r="J50" s="12" t="str">
        <f t="shared" si="3"/>
        <v/>
      </c>
      <c r="K50" s="12" t="str">
        <f t="shared" si="4"/>
        <v/>
      </c>
      <c r="L50" s="12" t="str">
        <f t="shared" si="5"/>
        <v/>
      </c>
      <c r="M50" s="12" t="str">
        <f t="shared" si="6"/>
        <v/>
      </c>
      <c r="N50" s="28"/>
      <c r="S50" s="5">
        <f t="shared" si="7"/>
        <v>10000</v>
      </c>
      <c r="T50" s="7">
        <f t="shared" si="8"/>
        <v>2550</v>
      </c>
      <c r="U50">
        <f t="shared" si="9"/>
        <v>10000</v>
      </c>
      <c r="V50" s="7">
        <f t="shared" si="10"/>
        <v>5100</v>
      </c>
      <c r="W50" t="e">
        <f t="shared" si="11"/>
        <v>#VALUE!</v>
      </c>
      <c r="X50" s="7" t="e">
        <f t="shared" si="12"/>
        <v>#VALUE!</v>
      </c>
      <c r="Y50" s="7" t="e">
        <f t="shared" si="13"/>
        <v>#VALUE!</v>
      </c>
      <c r="Z50" t="e">
        <f t="shared" si="14"/>
        <v>#VALUE!</v>
      </c>
      <c r="AA50" t="e">
        <f t="shared" si="15"/>
        <v>#VALUE!</v>
      </c>
    </row>
    <row r="51" spans="1:27" x14ac:dyDescent="0.2">
      <c r="A51" s="22"/>
      <c r="B51" s="36">
        <v>23</v>
      </c>
      <c r="C51" s="33"/>
      <c r="D51" s="33"/>
      <c r="E51" s="33"/>
      <c r="F51" s="33"/>
      <c r="G51" s="11" t="str">
        <f t="shared" si="0"/>
        <v/>
      </c>
      <c r="H51" s="11" t="str">
        <f t="shared" si="1"/>
        <v/>
      </c>
      <c r="I51" s="11" t="str">
        <f t="shared" si="2"/>
        <v/>
      </c>
      <c r="J51" s="12" t="str">
        <f t="shared" si="3"/>
        <v/>
      </c>
      <c r="K51" s="12" t="str">
        <f t="shared" si="4"/>
        <v/>
      </c>
      <c r="L51" s="12" t="str">
        <f t="shared" si="5"/>
        <v/>
      </c>
      <c r="M51" s="12" t="str">
        <f t="shared" si="6"/>
        <v/>
      </c>
      <c r="N51" s="28"/>
      <c r="S51" s="5">
        <f t="shared" si="7"/>
        <v>10000</v>
      </c>
      <c r="T51" s="7">
        <f t="shared" si="8"/>
        <v>2550</v>
      </c>
      <c r="U51">
        <f t="shared" si="9"/>
        <v>10000</v>
      </c>
      <c r="V51" s="7">
        <f t="shared" si="10"/>
        <v>5100</v>
      </c>
      <c r="W51" t="e">
        <f t="shared" si="11"/>
        <v>#VALUE!</v>
      </c>
      <c r="X51" s="7" t="e">
        <f t="shared" si="12"/>
        <v>#VALUE!</v>
      </c>
      <c r="Y51" s="7" t="e">
        <f t="shared" si="13"/>
        <v>#VALUE!</v>
      </c>
      <c r="Z51" t="e">
        <f t="shared" si="14"/>
        <v>#VALUE!</v>
      </c>
      <c r="AA51" t="e">
        <f t="shared" si="15"/>
        <v>#VALUE!</v>
      </c>
    </row>
    <row r="52" spans="1:27" x14ac:dyDescent="0.2">
      <c r="A52" s="22"/>
      <c r="B52" s="36">
        <v>24</v>
      </c>
      <c r="C52" s="33"/>
      <c r="D52" s="33"/>
      <c r="E52" s="33"/>
      <c r="F52" s="33"/>
      <c r="G52" s="11" t="str">
        <f t="shared" si="0"/>
        <v/>
      </c>
      <c r="H52" s="11" t="str">
        <f t="shared" si="1"/>
        <v/>
      </c>
      <c r="I52" s="11" t="str">
        <f t="shared" si="2"/>
        <v/>
      </c>
      <c r="J52" s="12" t="str">
        <f t="shared" si="3"/>
        <v/>
      </c>
      <c r="K52" s="12" t="str">
        <f t="shared" si="4"/>
        <v/>
      </c>
      <c r="L52" s="12" t="str">
        <f t="shared" si="5"/>
        <v/>
      </c>
      <c r="M52" s="12" t="str">
        <f t="shared" si="6"/>
        <v/>
      </c>
      <c r="N52" s="28"/>
      <c r="S52" s="5">
        <f t="shared" si="7"/>
        <v>10000</v>
      </c>
      <c r="T52" s="7">
        <f t="shared" si="8"/>
        <v>2550</v>
      </c>
      <c r="U52">
        <f t="shared" si="9"/>
        <v>10000</v>
      </c>
      <c r="V52" s="7">
        <f t="shared" si="10"/>
        <v>5100</v>
      </c>
      <c r="W52" t="e">
        <f t="shared" si="11"/>
        <v>#VALUE!</v>
      </c>
      <c r="X52" s="7" t="e">
        <f t="shared" si="12"/>
        <v>#VALUE!</v>
      </c>
      <c r="Y52" s="7" t="e">
        <f t="shared" si="13"/>
        <v>#VALUE!</v>
      </c>
      <c r="Z52" t="e">
        <f t="shared" si="14"/>
        <v>#VALUE!</v>
      </c>
      <c r="AA52" t="e">
        <f t="shared" si="15"/>
        <v>#VALUE!</v>
      </c>
    </row>
    <row r="53" spans="1:27" x14ac:dyDescent="0.2">
      <c r="A53" s="22"/>
      <c r="B53" s="36">
        <v>25</v>
      </c>
      <c r="C53" s="33"/>
      <c r="D53" s="33"/>
      <c r="E53" s="33"/>
      <c r="F53" s="33"/>
      <c r="G53" s="11" t="str">
        <f t="shared" si="0"/>
        <v/>
      </c>
      <c r="H53" s="11" t="str">
        <f t="shared" si="1"/>
        <v/>
      </c>
      <c r="I53" s="11" t="str">
        <f t="shared" si="2"/>
        <v/>
      </c>
      <c r="J53" s="12" t="str">
        <f t="shared" si="3"/>
        <v/>
      </c>
      <c r="K53" s="12" t="str">
        <f t="shared" si="4"/>
        <v/>
      </c>
      <c r="L53" s="12" t="str">
        <f t="shared" si="5"/>
        <v/>
      </c>
      <c r="M53" s="12" t="str">
        <f t="shared" si="6"/>
        <v/>
      </c>
      <c r="N53" s="28"/>
      <c r="S53" s="5">
        <f t="shared" si="7"/>
        <v>10000</v>
      </c>
      <c r="T53" s="7">
        <f t="shared" si="8"/>
        <v>2550</v>
      </c>
      <c r="U53">
        <f t="shared" si="9"/>
        <v>10000</v>
      </c>
      <c r="V53" s="7">
        <f t="shared" si="10"/>
        <v>5100</v>
      </c>
      <c r="W53" t="e">
        <f t="shared" si="11"/>
        <v>#VALUE!</v>
      </c>
      <c r="X53" s="7" t="e">
        <f t="shared" si="12"/>
        <v>#VALUE!</v>
      </c>
      <c r="Y53" s="7" t="e">
        <f t="shared" si="13"/>
        <v>#VALUE!</v>
      </c>
      <c r="Z53" t="e">
        <f t="shared" si="14"/>
        <v>#VALUE!</v>
      </c>
      <c r="AA53" t="e">
        <f t="shared" si="15"/>
        <v>#VALUE!</v>
      </c>
    </row>
    <row r="54" spans="1:27" x14ac:dyDescent="0.2">
      <c r="A54" s="2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8"/>
      <c r="T54" s="7"/>
      <c r="V54" s="7"/>
      <c r="X54" s="7"/>
      <c r="Y54" s="7"/>
    </row>
    <row r="55" spans="1:27" x14ac:dyDescent="0.2">
      <c r="A55" s="22"/>
      <c r="B55" s="8"/>
      <c r="D55" s="8"/>
      <c r="E55" s="8"/>
      <c r="F55" s="8"/>
      <c r="G55" s="8"/>
      <c r="H55" s="8"/>
      <c r="I55" s="8"/>
      <c r="J55" s="8"/>
      <c r="K55" s="34" t="s">
        <v>56</v>
      </c>
      <c r="L55" s="8"/>
      <c r="M55" s="32">
        <f>IF(SUM(M1:M54)&gt;C$100,C$100,(SUM(M29:M54)))</f>
        <v>0</v>
      </c>
      <c r="N55" s="28"/>
    </row>
    <row r="56" spans="1:27" x14ac:dyDescent="0.2">
      <c r="A56" s="2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8"/>
    </row>
    <row r="57" spans="1:27" x14ac:dyDescent="0.2">
      <c r="A57" s="2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8"/>
    </row>
    <row r="58" spans="1:27" x14ac:dyDescent="0.2">
      <c r="A58" s="2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8"/>
    </row>
    <row r="59" spans="1:27" x14ac:dyDescent="0.2">
      <c r="A59" s="22"/>
      <c r="B59" s="35" t="s">
        <v>66</v>
      </c>
      <c r="C59" s="8"/>
      <c r="D59" s="8"/>
      <c r="E59" s="13"/>
      <c r="F59" s="13">
        <f>VLOOKUP(B23,B105:D110,2,FALSE)</f>
        <v>0</v>
      </c>
      <c r="G59" s="8"/>
      <c r="H59" s="8"/>
      <c r="I59" s="8"/>
      <c r="J59" s="8"/>
      <c r="K59" s="8"/>
      <c r="L59" s="8"/>
      <c r="M59" s="8"/>
      <c r="N59" s="28"/>
    </row>
    <row r="60" spans="1:27" x14ac:dyDescent="0.2">
      <c r="A60" s="2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8"/>
    </row>
    <row r="61" spans="1:27" ht="12.75" customHeight="1" x14ac:dyDescent="0.2">
      <c r="A61" s="22"/>
      <c r="B61" s="39"/>
      <c r="C61" s="39"/>
      <c r="D61" s="39"/>
      <c r="E61" s="39"/>
      <c r="F61" s="39"/>
      <c r="G61" s="39"/>
      <c r="H61" s="24"/>
      <c r="I61" s="8"/>
      <c r="J61" s="8"/>
      <c r="K61" s="8"/>
      <c r="L61" s="8"/>
      <c r="M61" s="8"/>
      <c r="N61" s="28"/>
    </row>
    <row r="62" spans="1:27" ht="12.75" customHeight="1" x14ac:dyDescent="0.2">
      <c r="A62" s="22"/>
      <c r="B62" s="39" t="s">
        <v>57</v>
      </c>
      <c r="C62" s="39"/>
      <c r="D62" s="39"/>
      <c r="E62" s="39"/>
      <c r="F62" s="39"/>
      <c r="G62" s="39"/>
      <c r="H62" s="24"/>
      <c r="I62" s="8"/>
      <c r="J62" s="8"/>
      <c r="K62" s="8"/>
      <c r="L62" s="8"/>
      <c r="M62" s="8"/>
      <c r="N62" s="28"/>
    </row>
    <row r="63" spans="1:27" ht="12.75" customHeight="1" x14ac:dyDescent="0.2">
      <c r="A63" s="22"/>
      <c r="B63" s="39"/>
      <c r="C63" s="39"/>
      <c r="D63" s="39"/>
      <c r="E63" s="39"/>
      <c r="F63" s="39"/>
      <c r="G63" s="39"/>
      <c r="H63" s="24"/>
      <c r="I63" s="8"/>
      <c r="J63" s="8"/>
      <c r="K63" s="8"/>
      <c r="L63" s="8"/>
      <c r="M63" s="8"/>
      <c r="N63" s="28"/>
    </row>
    <row r="64" spans="1:27" ht="13.5" thickBo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9"/>
    </row>
    <row r="65" spans="2:14" ht="13.5" thickTop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"/>
    </row>
    <row r="67" spans="2:14" ht="24" hidden="1" customHeight="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"/>
    </row>
    <row r="68" spans="2:14" ht="23.25" hidden="1" customHeight="1" x14ac:dyDescent="0.2">
      <c r="B68" s="16" t="s">
        <v>22</v>
      </c>
      <c r="C68" s="16" t="s">
        <v>0</v>
      </c>
      <c r="D68" s="16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23.25" hidden="1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23.25" hidden="1" customHeight="1" x14ac:dyDescent="0.2">
      <c r="B70" s="4" t="s">
        <v>17</v>
      </c>
      <c r="C70" s="4" t="s">
        <v>18</v>
      </c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23.25" hidden="1" customHeight="1" x14ac:dyDescent="0.2">
      <c r="B71" s="1" t="s">
        <v>1</v>
      </c>
      <c r="C71" s="6">
        <v>1</v>
      </c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23.25" hidden="1" customHeight="1" x14ac:dyDescent="0.2">
      <c r="B72" s="1" t="s">
        <v>2</v>
      </c>
      <c r="C72" s="6">
        <v>1</v>
      </c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23.25" hidden="1" customHeight="1" x14ac:dyDescent="0.2">
      <c r="B73" s="1" t="s">
        <v>3</v>
      </c>
      <c r="C73" s="6">
        <v>1</v>
      </c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23.25" hidden="1" customHeight="1" x14ac:dyDescent="0.2">
      <c r="B74" s="1" t="s">
        <v>4</v>
      </c>
      <c r="C74" s="6">
        <v>4.2</v>
      </c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23.25" hidden="1" customHeight="1" x14ac:dyDescent="0.2">
      <c r="B75" s="1" t="s">
        <v>5</v>
      </c>
      <c r="C75" s="6">
        <v>1</v>
      </c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23.25" hidden="1" customHeight="1" x14ac:dyDescent="0.2">
      <c r="B76" s="1" t="s">
        <v>6</v>
      </c>
      <c r="C76" s="6">
        <v>1</v>
      </c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23.25" hidden="1" customHeight="1" x14ac:dyDescent="0.2">
      <c r="B77" s="1" t="s">
        <v>7</v>
      </c>
      <c r="C77" s="6">
        <v>3.75</v>
      </c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23.25" hidden="1" customHeight="1" x14ac:dyDescent="0.2">
      <c r="B78" s="1" t="s">
        <v>8</v>
      </c>
      <c r="C78" s="6">
        <v>3.75</v>
      </c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23.25" hidden="1" customHeight="1" x14ac:dyDescent="0.2">
      <c r="B79" s="1" t="s">
        <v>9</v>
      </c>
      <c r="C79" s="6">
        <v>3</v>
      </c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23.25" hidden="1" customHeight="1" x14ac:dyDescent="0.2">
      <c r="B80" s="1" t="s">
        <v>10</v>
      </c>
      <c r="C80" s="6">
        <v>9</v>
      </c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23.25" hidden="1" customHeight="1" x14ac:dyDescent="0.2">
      <c r="B81" s="1" t="s">
        <v>11</v>
      </c>
      <c r="C81" s="6">
        <v>1</v>
      </c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23.25" hidden="1" customHeight="1" x14ac:dyDescent="0.2">
      <c r="B82" s="1" t="s">
        <v>12</v>
      </c>
      <c r="C82" s="6">
        <v>1</v>
      </c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23.25" hidden="1" customHeight="1" x14ac:dyDescent="0.2">
      <c r="B83" s="1" t="s">
        <v>13</v>
      </c>
      <c r="C83" s="6">
        <v>3.75</v>
      </c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23.25" hidden="1" customHeight="1" x14ac:dyDescent="0.2">
      <c r="B84" s="1" t="s">
        <v>14</v>
      </c>
      <c r="C84" s="6">
        <v>1</v>
      </c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23.25" hidden="1" customHeight="1" x14ac:dyDescent="0.2">
      <c r="B85" s="1" t="s">
        <v>15</v>
      </c>
      <c r="C85" s="6">
        <v>0.75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23.25" hidden="1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23.25" hidden="1" customHeight="1" x14ac:dyDescent="0.2">
      <c r="B87" s="4" t="s">
        <v>28</v>
      </c>
      <c r="C87" s="16" t="s">
        <v>0</v>
      </c>
      <c r="D87" s="16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23.25" hidden="1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23.25" hidden="1" customHeight="1" x14ac:dyDescent="0.2">
      <c r="B89" s="1" t="s">
        <v>30</v>
      </c>
      <c r="C89" s="3">
        <v>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23.25" hidden="1" customHeight="1" x14ac:dyDescent="0.2">
      <c r="B90" s="1" t="s">
        <v>29</v>
      </c>
      <c r="C90" s="3">
        <v>0.5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23.25" hidden="1" customHeight="1" x14ac:dyDescent="0.2"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23.25" hidden="1" customHeight="1" x14ac:dyDescent="0.2">
      <c r="B92" s="2" t="s">
        <v>34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23.25" hidden="1" customHeight="1" x14ac:dyDescent="0.2"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23.25" hidden="1" customHeight="1" x14ac:dyDescent="0.2">
      <c r="B94" s="1" t="s">
        <v>35</v>
      </c>
      <c r="C94" s="17">
        <v>0.6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23.25" hidden="1" customHeight="1" x14ac:dyDescent="0.2">
      <c r="B95" s="1" t="s">
        <v>36</v>
      </c>
      <c r="C95" s="17">
        <v>0.51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23.25" hidden="1" customHeight="1" x14ac:dyDescent="0.2">
      <c r="B96" s="1" t="s">
        <v>37</v>
      </c>
      <c r="C96" s="17">
        <v>0.46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23.25" hidden="1" customHeight="1" x14ac:dyDescent="0.2">
      <c r="B97" s="1" t="s">
        <v>38</v>
      </c>
      <c r="C97" s="17">
        <v>410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23.25" hidden="1" customHeight="1" x14ac:dyDescent="0.2">
      <c r="B98" s="1" t="s">
        <v>39</v>
      </c>
      <c r="C98" s="17">
        <v>2550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23.25" hidden="1" customHeight="1" x14ac:dyDescent="0.2">
      <c r="B99" s="1" t="s">
        <v>40</v>
      </c>
      <c r="C99" s="17">
        <v>8570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23.25" hidden="1" customHeight="1" x14ac:dyDescent="0.2">
      <c r="B100" s="1" t="s">
        <v>48</v>
      </c>
      <c r="C100" s="17">
        <v>173500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23.25" hidden="1" customHeight="1" x14ac:dyDescent="0.2"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23.25" hidden="1" customHeight="1" x14ac:dyDescent="0.2"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23.25" hidden="1" customHeight="1" x14ac:dyDescent="0.2">
      <c r="B103" s="2" t="s">
        <v>53</v>
      </c>
      <c r="C103" s="16" t="s">
        <v>54</v>
      </c>
      <c r="D103" s="16" t="s">
        <v>55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23.25" hidden="1" customHeight="1" x14ac:dyDescent="0.2"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23.25" hidden="1" customHeight="1" x14ac:dyDescent="0.2">
      <c r="B105" s="1" t="s">
        <v>49</v>
      </c>
      <c r="C105" s="17">
        <f>M55</f>
        <v>0</v>
      </c>
      <c r="D105" s="3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23.25" hidden="1" customHeight="1" x14ac:dyDescent="0.2">
      <c r="B106" s="1" t="s">
        <v>50</v>
      </c>
      <c r="C106" s="3">
        <v>1150</v>
      </c>
      <c r="D106" s="3">
        <v>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23.25" hidden="1" customHeight="1" x14ac:dyDescent="0.2">
      <c r="B107" s="1" t="s">
        <v>59</v>
      </c>
      <c r="C107" s="3">
        <v>2300</v>
      </c>
      <c r="D107" s="3">
        <v>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23.25" hidden="1" customHeight="1" x14ac:dyDescent="0.2">
      <c r="B108" s="1" t="s">
        <v>60</v>
      </c>
      <c r="C108" s="3">
        <v>5000</v>
      </c>
      <c r="D108" s="30">
        <v>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23.25" hidden="1" customHeight="1" x14ac:dyDescent="0.2">
      <c r="B109" s="1" t="s">
        <v>62</v>
      </c>
      <c r="C109" s="30">
        <v>7500</v>
      </c>
      <c r="D109" s="30">
        <v>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23.25" hidden="1" customHeight="1" x14ac:dyDescent="0.2">
      <c r="B110" s="1" t="s">
        <v>61</v>
      </c>
      <c r="C110" s="3">
        <v>10000</v>
      </c>
      <c r="D110" s="3">
        <v>2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23.25" hidden="1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23.25" hidden="1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3" ht="23.25" hidden="1" customHeight="1" x14ac:dyDescent="0.2">
      <c r="B113" s="3"/>
      <c r="C113" s="3"/>
    </row>
    <row r="114" spans="2:3" ht="23.25" hidden="1" customHeight="1" x14ac:dyDescent="0.2">
      <c r="B114" s="3"/>
      <c r="C114" s="3"/>
    </row>
    <row r="115" spans="2:3" hidden="1" x14ac:dyDescent="0.2">
      <c r="B115" s="3"/>
      <c r="C115" s="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">
    <mergeCell ref="B63:G63"/>
    <mergeCell ref="B5:M6"/>
    <mergeCell ref="B23:D23"/>
    <mergeCell ref="D3:M3"/>
    <mergeCell ref="B10:M18"/>
    <mergeCell ref="B61:G61"/>
    <mergeCell ref="B62:G62"/>
  </mergeCells>
  <phoneticPr fontId="5" type="noConversion"/>
  <conditionalFormatting sqref="K55 M55 B27:M27">
    <cfRule type="expression" dxfId="6" priority="1" stopIfTrue="1">
      <formula>$S$23=2</formula>
    </cfRule>
  </conditionalFormatting>
  <conditionalFormatting sqref="C29:F53">
    <cfRule type="expression" dxfId="5" priority="2" stopIfTrue="1">
      <formula>$S$23=1</formula>
    </cfRule>
  </conditionalFormatting>
  <conditionalFormatting sqref="B29:B53 G29:M53">
    <cfRule type="expression" dxfId="4" priority="3" stopIfTrue="1">
      <formula>$S$23=1</formula>
    </cfRule>
  </conditionalFormatting>
  <conditionalFormatting sqref="B25">
    <cfRule type="expression" dxfId="3" priority="5" stopIfTrue="1">
      <formula>$S$23=1</formula>
    </cfRule>
  </conditionalFormatting>
  <dataValidations count="3">
    <dataValidation type="list" allowBlank="1" showInputMessage="1" showErrorMessage="1" sqref="D29:D53">
      <formula1>$B$71:$B$85</formula1>
    </dataValidation>
    <dataValidation type="list" allowBlank="1" showInputMessage="1" showErrorMessage="1" sqref="F29:F53">
      <formula1>$B$89:$B$90</formula1>
    </dataValidation>
    <dataValidation type="list" allowBlank="1" showInputMessage="1" showErrorMessage="1" sqref="B23:D23">
      <formula1>$B$105:$B$110</formula1>
    </dataValidation>
  </dataValidations>
  <pageMargins left="0.75" right="0.75" top="0.49" bottom="0.51" header="0.5" footer="0.5"/>
  <pageSetup paperSize="9" scale="61" orientation="landscape" r:id="rId1"/>
  <headerFooter alignWithMargins="0"/>
  <rowBreaks count="2" manualBreakCount="2">
    <brk id="66" max="16383" man="1"/>
    <brk id="67" max="16383" man="1"/>
  </rowBreaks>
  <colBreaks count="1" manualBreakCount="1">
    <brk id="13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Contributie 2017</vt:lpstr>
      <vt:lpstr>Blad1</vt:lpstr>
      <vt:lpstr>Blad2</vt:lpstr>
    </vt:vector>
  </TitlesOfParts>
  <Company>KVNR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</dc:creator>
  <cp:lastModifiedBy>Wendy Bank</cp:lastModifiedBy>
  <cp:lastPrinted>2009-12-11T12:41:31Z</cp:lastPrinted>
  <dcterms:created xsi:type="dcterms:W3CDTF">2009-03-18T10:29:07Z</dcterms:created>
  <dcterms:modified xsi:type="dcterms:W3CDTF">2017-01-05T08:59:14Z</dcterms:modified>
</cp:coreProperties>
</file>